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Mode d’emploi" sheetId="1" state="visible" r:id="rId2"/>
    <sheet name="Grille de notation" sheetId="2" state="visible" r:id="rId3"/>
    <sheet name="Fournisseurs" sheetId="3" state="visible" r:id="rId4"/>
    <sheet name="Documents" sheetId="4" state="visible" r:id="rId5"/>
    <sheet name="Plan de réduction" sheetId="5" state="visible" r:id="rId6"/>
    <sheet name="Journal des alertes" sheetId="6" state="visible" r:id="rId7"/>
    <sheet name="Synthèse" sheetId="7" state="visible" r:id="rId8"/>
  </sheets>
  <definedNames>
    <definedName function="false" hidden="false" localSheetId="3" name="_xlnm.Print_Area" vbProcedure="false">Documents!$A$1:$F$40</definedName>
    <definedName function="false" hidden="false" localSheetId="3" name="_xlnm.Print_Titles" vbProcedure="false">Documents!$1:$1</definedName>
    <definedName function="false" hidden="true" localSheetId="3" name="_xlnm._FilterDatabase" vbProcedure="false">Documents!$A$1:$F$40</definedName>
    <definedName function="false" hidden="false" localSheetId="2" name="_xlnm.Print_Area" vbProcedure="false">Fournisseurs!$A$1:$R$40</definedName>
    <definedName function="false" hidden="false" localSheetId="2" name="_xlnm.Print_Titles" vbProcedure="false">Fournisseurs!$1:$1</definedName>
    <definedName function="false" hidden="true" localSheetId="2" name="_xlnm._FilterDatabase" vbProcedure="false">Fournisseurs!$A$1:$R$40</definedName>
    <definedName function="false" hidden="false" localSheetId="1" name="_xlnm.Print_Area" vbProcedure="false">'Grille de notation'!$A$1:$D$7</definedName>
    <definedName function="false" hidden="false" localSheetId="1" name="_xlnm.Print_Titles" vbProcedure="false">'Grille de notation'!$1:$1</definedName>
    <definedName function="false" hidden="true" localSheetId="1" name="_xlnm._FilterDatabase" vbProcedure="false">'Grille de notation'!$A$1:$D$7</definedName>
    <definedName function="false" hidden="false" localSheetId="5" name="_xlnm.Print_Area" vbProcedure="false">'Journal des alertes'!$A$1:$G$16</definedName>
    <definedName function="false" hidden="false" localSheetId="5" name="_xlnm.Print_Titles" vbProcedure="false">'Journal des alertes'!$1:$1</definedName>
    <definedName function="false" hidden="true" localSheetId="5" name="_xlnm._FilterDatabase" vbProcedure="false">'Journal des alertes'!$A$1:$G$16</definedName>
    <definedName function="false" hidden="false" localSheetId="0" name="_xlnm.Print_Area" vbProcedure="false">'Mode d’emploi'!$A$1:$B$12</definedName>
    <definedName function="false" hidden="false" localSheetId="0" name="_xlnm.Print_Titles" vbProcedure="false">'Mode d’emploi'!$1:$1</definedName>
    <definedName function="false" hidden="false" localSheetId="4" name="_xlnm.Print_Area" vbProcedure="false">'Plan de réduction'!$A$1:$J$60</definedName>
    <definedName function="false" hidden="false" localSheetId="4" name="_xlnm.Print_Titles" vbProcedure="false">'Plan de réduction'!$1:$1</definedName>
    <definedName function="false" hidden="true" localSheetId="4" name="_xlnm._FilterDatabase" vbProcedure="false">'Plan de réduction'!$A$1:$J$60</definedName>
    <definedName function="false" hidden="false" localSheetId="6" name="_xlnm.Print_Area" vbProcedure="false">Synthèse!$A$1:$C$11</definedName>
    <definedName function="false" hidden="false" localSheetId="6" name="_xlnm.Print_Titles" vbProcedure="false">Synthèse!$1:$1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<sst xmlns="http://schemas.openxmlformats.org/spreadsheetml/2006/main" count="244" uniqueCount="193">
  <si>
    <t xml:space="preserve">SOFTYFLOW — Matrice des risques fournisseurs</t>
  </si>
  <si>
    <t xml:space="preserve">Mode d’emploi</t>
  </si>
  <si>
    <t xml:space="preserve">Objectif</t>
  </si>
  <si>
    <t xml:space="preserve">Classer les fournisseurs par niveau de criticité selon l’impact d’une défaillance, la probabilité observée et la dépendance, décider des mesures, puis suivre les alertes, les documents et le plan de réduction des risques.</t>
  </si>
  <si>
    <t xml:space="preserve">Exemple</t>
  </si>
  <si>
    <t xml:space="preserve">Les fournisseurs, montants, signaux, actions et responsables sont fictifs et illustratifs. Les notes ne mesurent pas la solvabilité réelle d’une entreprise : elles traduisent une appréciation documentée.</t>
  </si>
  <si>
    <t xml:space="preserve">1. Grille de notation</t>
  </si>
  <si>
    <t xml:space="preserve">Lire la définition des notes 1 à 4 pour l’impact, la probabilité et la dépendance, et la règle qui donne le niveau de criticité. Les obligations documentaires (vigilance, assurances) se suivent dans l’onglet Documents, quel que soit le niveau. Adaptez les définitions à votre activité avant de noter.</t>
  </si>
  <si>
    <t xml:space="preserve">2. Fournisseurs</t>
  </si>
  <si>
    <t xml:space="preserve">Une ligne par fournisseur ou par couple fournisseur / famille d’achat. Saisir les trois notes et la justification. Les colonnes sur fond vert d’eau (calculées) donnent le score, le niveau de criticité, la fréquence de revue et la date de la prochaine revue. « Dernière revue » = dernière revue complète ; une réévaluation sur alerte se consigne dans le Journal et peut modifier une note sans décaler la revue.</t>
  </si>
  <si>
    <t xml:space="preserve">3. Documents</t>
  </si>
  <si>
    <t xml:space="preserve">Pièces à obtenir et date d’échéance (fin de validité ou date de renouvellement exigée). L’état passe à « À renouveler » 30 jours avant l’échéance et à « Expiré » après.</t>
  </si>
  <si>
    <t xml:space="preserve">4. Plan de réduction</t>
  </si>
  <si>
    <t xml:space="preserve">Une ligne par mesure : risque visé, type de traitement, responsable, échéance, preuve attendue et statut. Une mesure à lancer ou en cours après son échéance est signalée « En retard » ; les mesures soldées ou abandonnées ne sont pas comptées.</t>
  </si>
  <si>
    <t xml:space="preserve">5. Journal des alertes</t>
  </si>
  <si>
    <t xml:space="preserve">Chaque signal (retard, non-conformité, procédure collective publiée, incident, changement d’actionnaire…) est consigné avec la décision prise et la réévaluation éventuelle de la note.</t>
  </si>
  <si>
    <t xml:space="preserve">6. Synthèse</t>
  </si>
  <si>
    <t xml:space="preserve">Indicateurs calculés à la date de référence (cellule B2) : fournisseurs par niveau, critiques sans mesure ouverte (à lancer ou en cours), revues dépassées, documents expirés, mesures en retard.</t>
  </si>
  <si>
    <t xml:space="preserve">Règle de niveau</t>
  </si>
  <si>
    <t xml:space="preserve">Critique : impact × probabilité ≥ 9, ou impact 4 avec dépendance 4. À surveiller : impact × probabilité ≥ 4, ou dépendance ≥ 3. Standard : les autres cas. Revue tous les 3, 6 ou 12 mois selon le niveau.</t>
  </si>
  <si>
    <t xml:space="preserve">Limites</t>
  </si>
  <si>
    <t xml:space="preserve">Ce classeur documente une analyse et des décisions. Il ne remplace ni une évaluation juridique de vos obligations (vigilance, Sapin II, devoir de vigilance), ni l’analyse financière d’un fournisseur.</t>
  </si>
  <si>
    <t xml:space="preserve">Guide</t>
  </si>
  <si>
    <t xml:space="preserve">https://www.softyflow.io/gestion-des-risques-fournisseurs/</t>
  </si>
  <si>
    <t xml:space="preserve">Note</t>
  </si>
  <si>
    <t xml:space="preserve">Impact si le fournisseur fait défaut</t>
  </si>
  <si>
    <t xml:space="preserve">Probabilité (signaux observés)</t>
  </si>
  <si>
    <t xml:space="preserve">Dépendance (difficulté à remplacer)</t>
  </si>
  <si>
    <t xml:space="preserve">Faible : achat substituable rapidement, sans effet pour les clients.</t>
  </si>
  <si>
    <t xml:space="preserve">Aucun signal sur la période.</t>
  </si>
  <si>
    <t xml:space="preserve">Plusieurs fournisseurs qualifiés et actifs.</t>
  </si>
  <si>
    <t xml:space="preserve">Modéré : retard interne, surcoût limité.</t>
  </si>
  <si>
    <t xml:space="preserve">Signaux mineurs ou isolés (un retard, une relance documentaire).</t>
  </si>
  <si>
    <t xml:space="preserve">Alternative qualifiable en moins de 3 mois.</t>
  </si>
  <si>
    <t xml:space="preserve">Fort : arrêt partiel, retard de livraison client, non-conformité à traiter.</t>
  </si>
  <si>
    <t xml:space="preserve">Signaux répétés ou significatifs (retards récurrents, non-conformités, dégradation des délais de réponse).</t>
  </si>
  <si>
    <t xml:space="preserve">Alternative à qualifier en plus de 3 mois.</t>
  </si>
  <si>
    <t xml:space="preserve">Critique : arrêt de production, risque sécurité, manquement envers vos clients.</t>
  </si>
  <si>
    <t xml:space="preserve">Signal grave (procédure collective publiée, perte de certification, incident majeur, sanction).</t>
  </si>
  <si>
    <t xml:space="preserve">Source unique, sans alternative à court terme (outillage, homologation client, logiciel spécifique).</t>
  </si>
  <si>
    <t xml:space="preserve">Niveau</t>
  </si>
  <si>
    <t xml:space="preserve">Critique : impact × probabilité ≥ 9, ou impact 4 et dépendance 4.</t>
  </si>
  <si>
    <t xml:space="preserve">À surveiller : impact × probabilité ≥ 4, ou dépendance ≥ 3.</t>
  </si>
  <si>
    <t xml:space="preserve">Standard : autres cas.</t>
  </si>
  <si>
    <t xml:space="preserve">Revue</t>
  </si>
  <si>
    <t xml:space="preserve">Critique : tous les 3 mois.</t>
  </si>
  <si>
    <t xml:space="preserve">À surveiller : tous les 6 mois.</t>
  </si>
  <si>
    <t xml:space="preserve">Standard : tous les 12 mois.</t>
  </si>
  <si>
    <t xml:space="preserve">ID</t>
  </si>
  <si>
    <t xml:space="preserve">Fournisseur</t>
  </si>
  <si>
    <t xml:space="preserve">Famille d’achat</t>
  </si>
  <si>
    <t xml:space="preserve">Service utilisateur</t>
  </si>
  <si>
    <t xml:space="preserve">Montant annuel HT (€)</t>
  </si>
  <si>
    <t xml:space="preserve">Fournisseur unique actuel</t>
  </si>
  <si>
    <t xml:space="preserve">Impact (1-4)</t>
  </si>
  <si>
    <t xml:space="preserve">Probabilité (1-4)</t>
  </si>
  <si>
    <t xml:space="preserve">Dépendance (1-4)</t>
  </si>
  <si>
    <t xml:space="preserve">Justification des notes</t>
  </si>
  <si>
    <t xml:space="preserve">Responsable du suivi</t>
  </si>
  <si>
    <t xml:space="preserve">Dernière revue</t>
  </si>
  <si>
    <t xml:space="preserve">Score (I × P)</t>
  </si>
  <si>
    <t xml:space="preserve">Niveau de criticité</t>
  </si>
  <si>
    <t xml:space="preserve">Revue tous les (mois)</t>
  </si>
  <si>
    <t xml:space="preserve">Prochaine revue</t>
  </si>
  <si>
    <t xml:space="preserve">Revue dépassée</t>
  </si>
  <si>
    <t xml:space="preserve">Mesures ouvertes</t>
  </si>
  <si>
    <t xml:space="preserve">F01</t>
  </si>
  <si>
    <t xml:space="preserve">Fonderie Alpha (fictif)</t>
  </si>
  <si>
    <t xml:space="preserve">Pièces moulées</t>
  </si>
  <si>
    <t xml:space="preserve">Production</t>
  </si>
  <si>
    <t xml:space="preserve">Oui</t>
  </si>
  <si>
    <t xml:space="preserve">Seul fournisseur homologué par le client final ; deux retards au T3, dont le 22/09 (Journal).</t>
  </si>
  <si>
    <t xml:space="preserve">Responsable achats production</t>
  </si>
  <si>
    <t xml:space="preserve">F02</t>
  </si>
  <si>
    <t xml:space="preserve">Emballages Beta (fictif)</t>
  </si>
  <si>
    <t xml:space="preserve">Cartons et palettes</t>
  </si>
  <si>
    <t xml:space="preserve">Non</t>
  </si>
  <si>
    <t xml:space="preserve">Trois fournisseurs actifs, aucun signal.</t>
  </si>
  <si>
    <t xml:space="preserve">Acheteur famille emballages</t>
  </si>
  <si>
    <t xml:space="preserve">F03</t>
  </si>
  <si>
    <t xml:space="preserve">Transports Gamma (fictif)</t>
  </si>
  <si>
    <t xml:space="preserve">Transport régional</t>
  </si>
  <si>
    <t xml:space="preserve">Logistique</t>
  </si>
  <si>
    <t xml:space="preserve">Un retard de livraison client le 18/09 (relevé après la revue de juin).</t>
  </si>
  <si>
    <t xml:space="preserve">Responsable logistique</t>
  </si>
  <si>
    <t xml:space="preserve">F04</t>
  </si>
  <si>
    <t xml:space="preserve">Éditeur Delta (fictif)</t>
  </si>
  <si>
    <t xml:space="preserve">Logiciel de suivi de production (SaaS)</t>
  </si>
  <si>
    <t xml:space="preserve">Informatique</t>
  </si>
  <si>
    <t xml:space="preserve">Migration vers un autre outil estimée à 6 mois ; accès aux données de production.</t>
  </si>
  <si>
    <t xml:space="preserve">DSI</t>
  </si>
  <si>
    <t xml:space="preserve">F05</t>
  </si>
  <si>
    <t xml:space="preserve">Nettoyage Epsilon (fictif)</t>
  </si>
  <si>
    <t xml:space="preserve">Nettoyage des ateliers</t>
  </si>
  <si>
    <t xml:space="preserve">Services généraux</t>
  </si>
  <si>
    <t xml:space="preserve">Aucun incident ; attestation de vigilance expirée le 30/09 (onglet Documents).</t>
  </si>
  <si>
    <t xml:space="preserve">F06</t>
  </si>
  <si>
    <t xml:space="preserve">Usinage Zêta (fictif)</t>
  </si>
  <si>
    <t xml:space="preserve">Pièces usinées</t>
  </si>
  <si>
    <t xml:space="preserve">Troisième non-conformité en six mois le 12/08 (Journal), délais de réponse dégradés.</t>
  </si>
  <si>
    <t xml:space="preserve">Qualité fournisseurs</t>
  </si>
  <si>
    <t xml:space="preserve">Document</t>
  </si>
  <si>
    <t xml:space="preserve">Échéance (validité ou renouvellement)</t>
  </si>
  <si>
    <t xml:space="preserve">Reçu le</t>
  </si>
  <si>
    <t xml:space="preserve">Commentaire</t>
  </si>
  <si>
    <t xml:space="preserve">État</t>
  </si>
  <si>
    <t xml:space="preserve">Certificat ISO 9001</t>
  </si>
  <si>
    <t xml:space="preserve">Attestation d’assurance responsabilité civile</t>
  </si>
  <si>
    <t xml:space="preserve">Attestation d’assurance marchandises transportées</t>
  </si>
  <si>
    <t xml:space="preserve">Rapport d’audit de sécurité ou certification annoncée par l’éditeur</t>
  </si>
  <si>
    <t xml:space="preserve">Attestation de vigilance (Urssaf)</t>
  </si>
  <si>
    <t xml:space="preserve">À la conclusion puis tous les six mois (art. D8222-5) ; datée de moins de six mois ; authenticité vérifiée auprès de l’Urssaf.</t>
  </si>
  <si>
    <t xml:space="preserve">Extrait Kbis</t>
  </si>
  <si>
    <t xml:space="preserve">À se faire remettre à la conclusion puis tous les six mois (art. D8222-5) ; la loi ne fixe pas d’ancienneté maximale pour l’extrait lui-même.</t>
  </si>
  <si>
    <t xml:space="preserve">Risque visé</t>
  </si>
  <si>
    <t xml:space="preserve">Mesure</t>
  </si>
  <si>
    <t xml:space="preserve">Traitement</t>
  </si>
  <si>
    <t xml:space="preserve">Responsable</t>
  </si>
  <si>
    <t xml:space="preserve">Échéance</t>
  </si>
  <si>
    <t xml:space="preserve">Preuve attendue</t>
  </si>
  <si>
    <t xml:space="preserve">Statut</t>
  </si>
  <si>
    <t xml:space="preserve">En retard</t>
  </si>
  <si>
    <t xml:space="preserve">M01</t>
  </si>
  <si>
    <t xml:space="preserve">Rupture d’approvisionnement (source unique)</t>
  </si>
  <si>
    <t xml:space="preserve">Qualifier un second fondeur pour les pièces moulées</t>
  </si>
  <si>
    <t xml:space="preserve">Réduire</t>
  </si>
  <si>
    <t xml:space="preserve">Rapport de qualification et accord du client final</t>
  </si>
  <si>
    <t xml:space="preserve">En cours</t>
  </si>
  <si>
    <t xml:space="preserve">M02</t>
  </si>
  <si>
    <t xml:space="preserve">Porter le stock de sécurité à quatre semaines de consommation</t>
  </si>
  <si>
    <t xml:space="preserve">Niveau de stock constaté</t>
  </si>
  <si>
    <t xml:space="preserve">M03</t>
  </si>
  <si>
    <t xml:space="preserve">Non-conformités répétées</t>
  </si>
  <si>
    <t xml:space="preserve">Plan d’actions correctives exigé du fournisseur</t>
  </si>
  <si>
    <t xml:space="preserve">Plan reçu et validé par la qualité</t>
  </si>
  <si>
    <t xml:space="preserve">M04</t>
  </si>
  <si>
    <t xml:space="preserve">Indisponibilité du logiciel ou données irrécupérables</t>
  </si>
  <si>
    <t xml:space="preserve">Clause de réversibilité et export régulier des données</t>
  </si>
  <si>
    <t xml:space="preserve">Avenant signé et export testé</t>
  </si>
  <si>
    <t xml:space="preserve">À lancer</t>
  </si>
  <si>
    <t xml:space="preserve">M05</t>
  </si>
  <si>
    <t xml:space="preserve">Obligation de vigilance non respectée</t>
  </si>
  <si>
    <t xml:space="preserve">Obtenir l’attestation de vigilance à jour avant toute nouvelle commande</t>
  </si>
  <si>
    <t xml:space="preserve">Attestation dont l’authenticité est vérifiée auprès de l’Urssaf</t>
  </si>
  <si>
    <t xml:space="preserve">M06</t>
  </si>
  <si>
    <t xml:space="preserve">Retards de livraison client</t>
  </si>
  <si>
    <t xml:space="preserve">Accepter le risque et suivre les retards chaque mois</t>
  </si>
  <si>
    <t xml:space="preserve">Accepter</t>
  </si>
  <si>
    <t xml:space="preserve">Décision du directeur des opérations</t>
  </si>
  <si>
    <t xml:space="preserve">Soldée</t>
  </si>
  <si>
    <t xml:space="preserve">M07</t>
  </si>
  <si>
    <t xml:space="preserve">Audit sur site après réception du plan d’actions correctives</t>
  </si>
  <si>
    <t xml:space="preserve">Rapport d’audit et suivi des écarts</t>
  </si>
  <si>
    <t xml:space="preserve">Date</t>
  </si>
  <si>
    <t xml:space="preserve">Signal</t>
  </si>
  <si>
    <t xml:space="preserve">Source</t>
  </si>
  <si>
    <t xml:space="preserve">Décision</t>
  </si>
  <si>
    <t xml:space="preserve">Note modifiée</t>
  </si>
  <si>
    <t xml:space="preserve">Décidé par</t>
  </si>
  <si>
    <t xml:space="preserve">Troisième non-conformité sur un lot en six mois</t>
  </si>
  <si>
    <t xml:space="preserve">Contrôle réception</t>
  </si>
  <si>
    <t xml:space="preserve">Probabilité passée de 2 à 3 ; plan d’actions correctives demandé (M03)</t>
  </si>
  <si>
    <t xml:space="preserve">Probabilité 2 → 3</t>
  </si>
  <si>
    <t xml:space="preserve">Deuxième retard de livraison du trimestre</t>
  </si>
  <si>
    <t xml:space="preserve">Suivi des commandes</t>
  </si>
  <si>
    <t xml:space="preserve">Note inchangée ; relèvement du stock de sécurité lancé (M02)</t>
  </si>
  <si>
    <t xml:space="preserve">Aucune</t>
  </si>
  <si>
    <t xml:space="preserve">Attestation de vigilance arrivée à échéance</t>
  </si>
  <si>
    <t xml:space="preserve">Documents</t>
  </si>
  <si>
    <t xml:space="preserve">Relance du fournisseur ; pas de nouvelle commande avant réception (M05)</t>
  </si>
  <si>
    <t xml:space="preserve">Indicateur</t>
  </si>
  <si>
    <t xml:space="preserve">Valeur</t>
  </si>
  <si>
    <t xml:space="preserve">Lecture</t>
  </si>
  <si>
    <t xml:space="preserve">Date de référence</t>
  </si>
  <si>
    <t xml:space="preserve">Remplacez par =AUJOURDHUI() (ou =TODAY()) pour un suivi au jour le jour.</t>
  </si>
  <si>
    <t xml:space="preserve">Fournisseurs notés</t>
  </si>
  <si>
    <t xml:space="preserve">Lignes avec un impact et une probabilité.</t>
  </si>
  <si>
    <t xml:space="preserve">Niveau critique</t>
  </si>
  <si>
    <t xml:space="preserve">Revue trimestrielle et au moins une mesure ouverte.</t>
  </si>
  <si>
    <t xml:space="preserve">Niveau à surveiller</t>
  </si>
  <si>
    <t xml:space="preserve">Revue semestrielle.</t>
  </si>
  <si>
    <t xml:space="preserve">Niveau standard</t>
  </si>
  <si>
    <t xml:space="preserve">Revue annuelle.</t>
  </si>
  <si>
    <t xml:space="preserve">Critiques sans mesure ouverte (à lancer ou en cours)</t>
  </si>
  <si>
    <t xml:space="preserve">Chaque fournisseur critique devrait avoir au moins une mesure en cours.</t>
  </si>
  <si>
    <t xml:space="preserve">Revues dépassées</t>
  </si>
  <si>
    <t xml:space="preserve">Fournisseurs dont la prochaine revue est passée.</t>
  </si>
  <si>
    <t xml:space="preserve">Documents expirés</t>
  </si>
  <si>
    <t xml:space="preserve">À obtenir avant toute nouvelle commande ou nouveau paiement selon votre politique.</t>
  </si>
  <si>
    <t xml:space="preserve">Documents à renouveler sous 30 jours</t>
  </si>
  <si>
    <t xml:space="preserve">Relancer les fournisseurs concernés.</t>
  </si>
  <si>
    <t xml:space="preserve">Mesures en retard</t>
  </si>
  <si>
    <t xml:space="preserve">Échéance passée, mesure à lancer ou en cours.</t>
  </si>
</sst>
</file>

<file path=xl/styles.xml><?xml version="1.0" encoding="utf-8"?>
<styleSheet xmlns="http://schemas.openxmlformats.org/spreadsheetml/2006/main">
  <numFmts count="4">
    <numFmt numFmtId="164" formatCode="General"/>
    <numFmt numFmtId="165" formatCode="#,##0&quot; €&quot;"/>
    <numFmt numFmtId="166" formatCode="dd/mm/yyyy"/>
    <numFmt numFmtId="167" formatCode="General"/>
  </numFmts>
  <fonts count="6">
    <font>
      <sz val="11"/>
      <color rgb="FF000000"/>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1"/>
      <color rgb="FF163C4A"/>
      <name val="Calibri"/>
      <family val="0"/>
      <charset val="1"/>
    </font>
  </fonts>
  <fills count="5">
    <fill>
      <patternFill patternType="none"/>
    </fill>
    <fill>
      <patternFill patternType="gray125"/>
    </fill>
    <fill>
      <patternFill patternType="solid">
        <fgColor rgb="FF163C4A"/>
        <bgColor rgb="FF333333"/>
      </patternFill>
    </fill>
    <fill>
      <patternFill patternType="solid">
        <fgColor rgb="FFE9F3FA"/>
        <bgColor rgb="FFDDF1EF"/>
      </patternFill>
    </fill>
    <fill>
      <patternFill patternType="solid">
        <fgColor rgb="FFDDF1EF"/>
        <bgColor rgb="FFE9F3FA"/>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top" textRotation="0" wrapText="true" indent="0" shrinkToFit="false"/>
      <protection locked="true" hidden="false"/>
    </xf>
    <xf numFmtId="164" fontId="5" fillId="3"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5" fontId="5" fillId="3" borderId="0" xfId="0" applyFont="true" applyBorder="false" applyAlignment="true" applyProtection="true">
      <alignment horizontal="general" vertical="top" textRotation="0" wrapText="true" indent="0" shrinkToFit="false"/>
      <protection locked="true" hidden="false"/>
    </xf>
    <xf numFmtId="166" fontId="5" fillId="3" borderId="0" xfId="0" applyFont="true" applyBorder="false" applyAlignment="true" applyProtection="true">
      <alignment horizontal="general" vertical="top" textRotation="0" wrapText="true" indent="0" shrinkToFit="false"/>
      <protection locked="true" hidden="false"/>
    </xf>
    <xf numFmtId="167" fontId="5" fillId="4" borderId="0" xfId="0" applyFont="true" applyBorder="false" applyAlignment="true" applyProtection="true">
      <alignment horizontal="general" vertical="top" textRotation="0" wrapText="true" indent="0" shrinkToFit="false"/>
      <protection locked="true" hidden="false"/>
    </xf>
    <xf numFmtId="164" fontId="5" fillId="4" borderId="0" xfId="0" applyFont="true" applyBorder="false" applyAlignment="true" applyProtection="true">
      <alignment horizontal="general" vertical="top" textRotation="0" wrapText="true" indent="0" shrinkToFit="false"/>
      <protection locked="true" hidden="false"/>
    </xf>
    <xf numFmtId="166" fontId="5" fillId="4" borderId="0" xfId="0" applyFont="true" applyBorder="false" applyAlignment="true" applyProtection="true">
      <alignment horizontal="general" vertical="top" textRotation="0" wrapText="true" indent="0" shrinkToFit="false"/>
      <protection locked="true" hidden="false"/>
    </xf>
    <xf numFmtId="165" fontId="5" fillId="0" borderId="0" xfId="0" applyFont="true" applyBorder="false" applyAlignment="true" applyProtection="true">
      <alignment horizontal="general" vertical="top" textRotation="0" wrapText="true" indent="0" shrinkToFit="false"/>
      <protection locked="true" hidden="false"/>
    </xf>
    <xf numFmtId="166" fontId="5" fillId="0"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63C4A"/>
        </patternFill>
      </fill>
    </dxf>
    <dxf>
      <fill>
        <patternFill patternType="solid">
          <fgColor rgb="FFE9F3FA"/>
        </patternFill>
      </fill>
    </dxf>
    <dxf>
      <fill>
        <patternFill patternType="solid">
          <fgColor rgb="00FFFFFF"/>
        </patternFill>
      </fill>
    </dxf>
    <dxf>
      <fill>
        <patternFill patternType="solid">
          <fgColor rgb="FFFFFFFF"/>
        </patternFill>
      </fill>
    </dxf>
    <dxf>
      <fill>
        <patternFill patternType="solid">
          <fgColor rgb="FFDDF1EF"/>
        </patternFill>
      </fill>
    </dxf>
    <dxf>
      <fill>
        <patternFill patternType="solid">
          <fgColor rgb="FFFFE0DC"/>
        </patternFill>
      </fill>
    </dxf>
    <dxf>
      <fill>
        <patternFill>
          <bgColor rgb="FFFFE0D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E0DC"/>
      <rgbColor rgb="FFDDF1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9F3FA"/>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63C4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5"/>
  </cols>
  <sheetData>
    <row r="1" customFormat="false" ht="36" hidden="false" customHeight="true" outlineLevel="0" collapsed="false">
      <c r="A1" s="1" t="s">
        <v>0</v>
      </c>
      <c r="B1" s="1" t="s">
        <v>1</v>
      </c>
    </row>
    <row r="2" customFormat="false" ht="48" hidden="false" customHeight="true" outlineLevel="0" collapsed="false">
      <c r="A2" s="2" t="s">
        <v>2</v>
      </c>
      <c r="B2" s="2" t="s">
        <v>3</v>
      </c>
    </row>
    <row r="3" customFormat="false" ht="48" hidden="false" customHeight="true" outlineLevel="0" collapsed="false">
      <c r="A3" s="3" t="s">
        <v>4</v>
      </c>
      <c r="B3" s="3" t="s">
        <v>5</v>
      </c>
    </row>
    <row r="4" customFormat="false" ht="48" hidden="false" customHeight="true" outlineLevel="0" collapsed="false">
      <c r="A4" s="2" t="s">
        <v>6</v>
      </c>
      <c r="B4" s="2" t="s">
        <v>7</v>
      </c>
    </row>
    <row r="5" customFormat="false" ht="48" hidden="false" customHeight="true" outlineLevel="0" collapsed="false">
      <c r="A5" s="3" t="s">
        <v>8</v>
      </c>
      <c r="B5" s="3" t="s">
        <v>9</v>
      </c>
    </row>
    <row r="6" customFormat="false" ht="48" hidden="false" customHeight="true" outlineLevel="0" collapsed="false">
      <c r="A6" s="2" t="s">
        <v>10</v>
      </c>
      <c r="B6" s="2" t="s">
        <v>11</v>
      </c>
    </row>
    <row r="7" customFormat="false" ht="48" hidden="false" customHeight="true" outlineLevel="0" collapsed="false">
      <c r="A7" s="3" t="s">
        <v>12</v>
      </c>
      <c r="B7" s="3" t="s">
        <v>13</v>
      </c>
    </row>
    <row r="8" customFormat="false" ht="48" hidden="false" customHeight="true" outlineLevel="0" collapsed="false">
      <c r="A8" s="2" t="s">
        <v>14</v>
      </c>
      <c r="B8" s="2" t="s">
        <v>15</v>
      </c>
    </row>
    <row r="9" customFormat="false" ht="48" hidden="false" customHeight="true" outlineLevel="0" collapsed="false">
      <c r="A9" s="3" t="s">
        <v>16</v>
      </c>
      <c r="B9" s="3" t="s">
        <v>17</v>
      </c>
    </row>
    <row r="10" customFormat="false" ht="48" hidden="false" customHeight="true" outlineLevel="0" collapsed="false">
      <c r="A10" s="2" t="s">
        <v>18</v>
      </c>
      <c r="B10" s="2" t="s">
        <v>19</v>
      </c>
    </row>
    <row r="11" customFormat="false" ht="48" hidden="false" customHeight="true" outlineLevel="0" collapsed="false">
      <c r="A11" s="3" t="s">
        <v>20</v>
      </c>
      <c r="B11" s="3" t="s">
        <v>21</v>
      </c>
    </row>
    <row r="12" customFormat="false" ht="48" hidden="false" customHeight="true" outlineLevel="0" collapsed="false">
      <c r="A12" s="2" t="s">
        <v>22</v>
      </c>
      <c r="B12" s="2" t="s">
        <v>23</v>
      </c>
    </row>
  </sheetData>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4" min="2" style="0" width="60"/>
  </cols>
  <sheetData>
    <row r="1" customFormat="false" ht="36" hidden="false" customHeight="true" outlineLevel="0" collapsed="false">
      <c r="A1" s="1" t="s">
        <v>24</v>
      </c>
      <c r="B1" s="1" t="s">
        <v>25</v>
      </c>
      <c r="C1" s="1" t="s">
        <v>26</v>
      </c>
      <c r="D1" s="1" t="s">
        <v>27</v>
      </c>
    </row>
    <row r="2" customFormat="false" ht="63.75" hidden="false" customHeight="true" outlineLevel="0" collapsed="false">
      <c r="A2" s="2" t="n">
        <v>1</v>
      </c>
      <c r="B2" s="2" t="s">
        <v>28</v>
      </c>
      <c r="C2" s="2" t="s">
        <v>29</v>
      </c>
      <c r="D2" s="2" t="s">
        <v>30</v>
      </c>
    </row>
    <row r="3" customFormat="false" ht="63.75" hidden="false" customHeight="true" outlineLevel="0" collapsed="false">
      <c r="A3" s="3" t="n">
        <v>2</v>
      </c>
      <c r="B3" s="3" t="s">
        <v>31</v>
      </c>
      <c r="C3" s="3" t="s">
        <v>32</v>
      </c>
      <c r="D3" s="3" t="s">
        <v>33</v>
      </c>
    </row>
    <row r="4" customFormat="false" ht="63.75" hidden="false" customHeight="true" outlineLevel="0" collapsed="false">
      <c r="A4" s="2" t="n">
        <v>3</v>
      </c>
      <c r="B4" s="2" t="s">
        <v>34</v>
      </c>
      <c r="C4" s="2" t="s">
        <v>35</v>
      </c>
      <c r="D4" s="2" t="s">
        <v>36</v>
      </c>
    </row>
    <row r="5" customFormat="false" ht="63.75" hidden="false" customHeight="true" outlineLevel="0" collapsed="false">
      <c r="A5" s="3" t="n">
        <v>4</v>
      </c>
      <c r="B5" s="3" t="s">
        <v>37</v>
      </c>
      <c r="C5" s="3" t="s">
        <v>38</v>
      </c>
      <c r="D5" s="3" t="s">
        <v>39</v>
      </c>
    </row>
    <row r="6" customFormat="false" ht="63.75" hidden="false" customHeight="true" outlineLevel="0" collapsed="false">
      <c r="A6" s="2" t="s">
        <v>40</v>
      </c>
      <c r="B6" s="2" t="s">
        <v>41</v>
      </c>
      <c r="C6" s="2" t="s">
        <v>42</v>
      </c>
      <c r="D6" s="2" t="s">
        <v>43</v>
      </c>
    </row>
    <row r="7" customFormat="false" ht="63.75" hidden="false" customHeight="true" outlineLevel="0" collapsed="false">
      <c r="A7" s="3" t="s">
        <v>44</v>
      </c>
      <c r="B7" s="3" t="s">
        <v>45</v>
      </c>
      <c r="C7" s="3" t="s">
        <v>46</v>
      </c>
      <c r="D7" s="3" t="s">
        <v>47</v>
      </c>
    </row>
  </sheetData>
  <autoFilter ref="A1:D7"/>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3" min="2" style="0" width="26"/>
    <col collapsed="false" customWidth="true" hidden="false" outlineLevel="0" max="4" min="4" style="0" width="18"/>
    <col collapsed="false" customWidth="true" hidden="false" outlineLevel="0" max="5" min="5" style="0" width="16"/>
    <col collapsed="false" customWidth="true" hidden="false" outlineLevel="0" max="7" min="6" style="0" width="10"/>
    <col collapsed="false" customWidth="true" hidden="false" outlineLevel="0" max="9" min="8" style="0" width="12"/>
    <col collapsed="false" customWidth="true" hidden="false" outlineLevel="0" max="10" min="10" style="0" width="50"/>
    <col collapsed="false" customWidth="true" hidden="false" outlineLevel="0" max="11" min="11" style="0" width="26"/>
    <col collapsed="false" customWidth="true" hidden="false" outlineLevel="0" max="12" min="12" style="0" width="13"/>
    <col collapsed="false" customWidth="true" hidden="false" outlineLevel="0" max="13" min="13" style="0" width="10"/>
    <col collapsed="false" customWidth="true" hidden="false" outlineLevel="0" max="14" min="14" style="0" width="15"/>
    <col collapsed="false" customWidth="true" hidden="false" outlineLevel="0" max="15" min="15" style="0" width="12"/>
    <col collapsed="false" customWidth="true" hidden="false" outlineLevel="0" max="16" min="16" style="0" width="13"/>
    <col collapsed="false" customWidth="true" hidden="false" outlineLevel="0" max="18" min="17" style="0" width="11"/>
  </cols>
  <sheetData>
    <row r="1" customFormat="false" ht="36" hidden="false" customHeight="true" outlineLevel="0" collapsed="false">
      <c r="A1" s="1" t="s">
        <v>48</v>
      </c>
      <c r="B1" s="1" t="s">
        <v>49</v>
      </c>
      <c r="C1" s="1" t="s">
        <v>50</v>
      </c>
      <c r="D1" s="1" t="s">
        <v>51</v>
      </c>
      <c r="E1" s="1" t="s">
        <v>52</v>
      </c>
      <c r="F1" s="1" t="s">
        <v>53</v>
      </c>
      <c r="G1" s="1" t="s">
        <v>54</v>
      </c>
      <c r="H1" s="1" t="s">
        <v>55</v>
      </c>
      <c r="I1" s="1" t="s">
        <v>56</v>
      </c>
      <c r="J1" s="1" t="s">
        <v>57</v>
      </c>
      <c r="K1" s="1" t="s">
        <v>58</v>
      </c>
      <c r="L1" s="1" t="s">
        <v>59</v>
      </c>
      <c r="M1" s="1" t="s">
        <v>60</v>
      </c>
      <c r="N1" s="1" t="s">
        <v>61</v>
      </c>
      <c r="O1" s="1" t="s">
        <v>62</v>
      </c>
      <c r="P1" s="1" t="s">
        <v>63</v>
      </c>
      <c r="Q1" s="1" t="s">
        <v>64</v>
      </c>
      <c r="R1" s="1" t="s">
        <v>65</v>
      </c>
    </row>
    <row r="2" customFormat="false" ht="48" hidden="false" customHeight="true" outlineLevel="0" collapsed="false">
      <c r="A2" s="2" t="s">
        <v>66</v>
      </c>
      <c r="B2" s="2" t="s">
        <v>67</v>
      </c>
      <c r="C2" s="2" t="s">
        <v>68</v>
      </c>
      <c r="D2" s="2" t="s">
        <v>69</v>
      </c>
      <c r="E2" s="4" t="n">
        <v>420000</v>
      </c>
      <c r="F2" s="2" t="s">
        <v>70</v>
      </c>
      <c r="G2" s="2" t="n">
        <v>4</v>
      </c>
      <c r="H2" s="2" t="n">
        <v>2</v>
      </c>
      <c r="I2" s="2" t="n">
        <v>4</v>
      </c>
      <c r="J2" s="2" t="s">
        <v>71</v>
      </c>
      <c r="K2" s="2" t="s">
        <v>72</v>
      </c>
      <c r="L2" s="5" t="n">
        <v>46280</v>
      </c>
      <c r="M2" s="6" t="n">
        <f aca="false">IF(OR(G2="",H2=""),"",G2*H2)</f>
        <v>8</v>
      </c>
      <c r="N2" s="7" t="str">
        <f aca="false">IF(M2="","",IF(OR(M2&gt;=9,AND(G2=4,I2=4)),"Critique",IF(OR(M2&gt;=4,I2&gt;=3),"À surveiller","Standard")))</f>
        <v>Critique</v>
      </c>
      <c r="O2" s="6" t="n">
        <f aca="false">IF(N2="","",IF(N2="Critique",3,IF(N2="À surveiller",6,12)))</f>
        <v>3</v>
      </c>
      <c r="P2" s="8" t="n">
        <f aca="false">IF(OR(O2="",L2=""),"",EDATE(L2,O2))</f>
        <v>46371</v>
      </c>
      <c r="Q2" s="7" t="str">
        <f aca="false">IF(P2="","",IF(P2&lt;Synthèse!$B$2,"Oui","Non"))</f>
        <v>Non</v>
      </c>
      <c r="R2" s="6" t="n">
        <f aca="false">IF(A2="","",COUNTIFS('Plan de réduction'!$B$2:$B$60,A2,'Plan de réduction'!$I$2:$I$60,"À lancer")+COUNTIFS('Plan de réduction'!$B$2:$B$60,A2,'Plan de réduction'!$I$2:$I$60,"En cours"))</f>
        <v>2</v>
      </c>
    </row>
    <row r="3" customFormat="false" ht="48" hidden="false" customHeight="true" outlineLevel="0" collapsed="false">
      <c r="A3" s="3" t="s">
        <v>73</v>
      </c>
      <c r="B3" s="3" t="s">
        <v>74</v>
      </c>
      <c r="C3" s="3" t="s">
        <v>75</v>
      </c>
      <c r="D3" s="3" t="s">
        <v>69</v>
      </c>
      <c r="E3" s="9" t="n">
        <v>60000</v>
      </c>
      <c r="F3" s="3" t="s">
        <v>76</v>
      </c>
      <c r="G3" s="3" t="n">
        <v>2</v>
      </c>
      <c r="H3" s="3" t="n">
        <v>1</v>
      </c>
      <c r="I3" s="3" t="n">
        <v>1</v>
      </c>
      <c r="J3" s="3" t="s">
        <v>77</v>
      </c>
      <c r="K3" s="3" t="s">
        <v>78</v>
      </c>
      <c r="L3" s="10" t="n">
        <v>46091</v>
      </c>
      <c r="M3" s="6" t="n">
        <f aca="false">IF(OR(G3="",H3=""),"",G3*H3)</f>
        <v>2</v>
      </c>
      <c r="N3" s="7" t="str">
        <f aca="false">IF(M3="","",IF(OR(M3&gt;=9,AND(G3=4,I3=4)),"Critique",IF(OR(M3&gt;=4,I3&gt;=3),"À surveiller","Standard")))</f>
        <v>Standard</v>
      </c>
      <c r="O3" s="6" t="n">
        <f aca="false">IF(N3="","",IF(N3="Critique",3,IF(N3="À surveiller",6,12)))</f>
        <v>12</v>
      </c>
      <c r="P3" s="8" t="n">
        <f aca="false">IF(OR(O3="",L3=""),"",EDATE(L3,O3))</f>
        <v>46456</v>
      </c>
      <c r="Q3" s="7" t="str">
        <f aca="false">IF(P3="","",IF(P3&lt;Synthèse!$B$2,"Oui","Non"))</f>
        <v>Non</v>
      </c>
      <c r="R3" s="6" t="n">
        <f aca="false">IF(A3="","",COUNTIFS('Plan de réduction'!$B$2:$B$60,A3,'Plan de réduction'!$I$2:$I$60,"À lancer")+COUNTIFS('Plan de réduction'!$B$2:$B$60,A3,'Plan de réduction'!$I$2:$I$60,"En cours"))</f>
        <v>0</v>
      </c>
    </row>
    <row r="4" customFormat="false" ht="48" hidden="false" customHeight="true" outlineLevel="0" collapsed="false">
      <c r="A4" s="2" t="s">
        <v>79</v>
      </c>
      <c r="B4" s="2" t="s">
        <v>80</v>
      </c>
      <c r="C4" s="2" t="s">
        <v>81</v>
      </c>
      <c r="D4" s="2" t="s">
        <v>82</v>
      </c>
      <c r="E4" s="4" t="n">
        <v>150000</v>
      </c>
      <c r="F4" s="2" t="s">
        <v>76</v>
      </c>
      <c r="G4" s="2" t="n">
        <v>3</v>
      </c>
      <c r="H4" s="2" t="n">
        <v>2</v>
      </c>
      <c r="I4" s="2" t="n">
        <v>2</v>
      </c>
      <c r="J4" s="2" t="s">
        <v>83</v>
      </c>
      <c r="K4" s="2" t="s">
        <v>84</v>
      </c>
      <c r="L4" s="5" t="n">
        <v>46175</v>
      </c>
      <c r="M4" s="6" t="n">
        <f aca="false">IF(OR(G4="",H4=""),"",G4*H4)</f>
        <v>6</v>
      </c>
      <c r="N4" s="7" t="str">
        <f aca="false">IF(M4="","",IF(OR(M4&gt;=9,AND(G4=4,I4=4)),"Critique",IF(OR(M4&gt;=4,I4&gt;=3),"À surveiller","Standard")))</f>
        <v>À surveiller</v>
      </c>
      <c r="O4" s="6" t="n">
        <f aca="false">IF(N4="","",IF(N4="Critique",3,IF(N4="À surveiller",6,12)))</f>
        <v>6</v>
      </c>
      <c r="P4" s="8" t="n">
        <f aca="false">IF(OR(O4="",L4=""),"",EDATE(L4,O4))</f>
        <v>46358</v>
      </c>
      <c r="Q4" s="7" t="str">
        <f aca="false">IF(P4="","",IF(P4&lt;Synthèse!$B$2,"Oui","Non"))</f>
        <v>Non</v>
      </c>
      <c r="R4" s="6" t="n">
        <f aca="false">IF(A4="","",COUNTIFS('Plan de réduction'!$B$2:$B$60,A4,'Plan de réduction'!$I$2:$I$60,"À lancer")+COUNTIFS('Plan de réduction'!$B$2:$B$60,A4,'Plan de réduction'!$I$2:$I$60,"En cours"))</f>
        <v>0</v>
      </c>
    </row>
    <row r="5" customFormat="false" ht="48" hidden="false" customHeight="true" outlineLevel="0" collapsed="false">
      <c r="A5" s="3" t="s">
        <v>85</v>
      </c>
      <c r="B5" s="3" t="s">
        <v>86</v>
      </c>
      <c r="C5" s="3" t="s">
        <v>87</v>
      </c>
      <c r="D5" s="3" t="s">
        <v>88</v>
      </c>
      <c r="E5" s="9" t="n">
        <v>48000</v>
      </c>
      <c r="F5" s="3" t="s">
        <v>70</v>
      </c>
      <c r="G5" s="3" t="n">
        <v>4</v>
      </c>
      <c r="H5" s="3" t="n">
        <v>1</v>
      </c>
      <c r="I5" s="3" t="n">
        <v>3</v>
      </c>
      <c r="J5" s="3" t="s">
        <v>89</v>
      </c>
      <c r="K5" s="3" t="s">
        <v>90</v>
      </c>
      <c r="L5" s="10" t="n">
        <v>46204</v>
      </c>
      <c r="M5" s="6" t="n">
        <f aca="false">IF(OR(G5="",H5=""),"",G5*H5)</f>
        <v>4</v>
      </c>
      <c r="N5" s="7" t="str">
        <f aca="false">IF(M5="","",IF(OR(M5&gt;=9,AND(G5=4,I5=4)),"Critique",IF(OR(M5&gt;=4,I5&gt;=3),"À surveiller","Standard")))</f>
        <v>À surveiller</v>
      </c>
      <c r="O5" s="6" t="n">
        <f aca="false">IF(N5="","",IF(N5="Critique",3,IF(N5="À surveiller",6,12)))</f>
        <v>6</v>
      </c>
      <c r="P5" s="8" t="n">
        <f aca="false">IF(OR(O5="",L5=""),"",EDATE(L5,O5))</f>
        <v>46388</v>
      </c>
      <c r="Q5" s="7" t="str">
        <f aca="false">IF(P5="","",IF(P5&lt;Synthèse!$B$2,"Oui","Non"))</f>
        <v>Non</v>
      </c>
      <c r="R5" s="6" t="n">
        <f aca="false">IF(A5="","",COUNTIFS('Plan de réduction'!$B$2:$B$60,A5,'Plan de réduction'!$I$2:$I$60,"À lancer")+COUNTIFS('Plan de réduction'!$B$2:$B$60,A5,'Plan de réduction'!$I$2:$I$60,"En cours"))</f>
        <v>1</v>
      </c>
    </row>
    <row r="6" customFormat="false" ht="48" hidden="false" customHeight="true" outlineLevel="0" collapsed="false">
      <c r="A6" s="2" t="s">
        <v>91</v>
      </c>
      <c r="B6" s="2" t="s">
        <v>92</v>
      </c>
      <c r="C6" s="2" t="s">
        <v>93</v>
      </c>
      <c r="D6" s="2" t="s">
        <v>94</v>
      </c>
      <c r="E6" s="4" t="n">
        <v>36000</v>
      </c>
      <c r="F6" s="2" t="s">
        <v>76</v>
      </c>
      <c r="G6" s="2" t="n">
        <v>1</v>
      </c>
      <c r="H6" s="2" t="n">
        <v>2</v>
      </c>
      <c r="I6" s="2" t="n">
        <v>1</v>
      </c>
      <c r="J6" s="2" t="s">
        <v>95</v>
      </c>
      <c r="K6" s="2" t="s">
        <v>94</v>
      </c>
      <c r="L6" s="5" t="n">
        <v>46042</v>
      </c>
      <c r="M6" s="6" t="n">
        <f aca="false">IF(OR(G6="",H6=""),"",G6*H6)</f>
        <v>2</v>
      </c>
      <c r="N6" s="7" t="str">
        <f aca="false">IF(M6="","",IF(OR(M6&gt;=9,AND(G6=4,I6=4)),"Critique",IF(OR(M6&gt;=4,I6&gt;=3),"À surveiller","Standard")))</f>
        <v>Standard</v>
      </c>
      <c r="O6" s="6" t="n">
        <f aca="false">IF(N6="","",IF(N6="Critique",3,IF(N6="À surveiller",6,12)))</f>
        <v>12</v>
      </c>
      <c r="P6" s="8" t="n">
        <f aca="false">IF(OR(O6="",L6=""),"",EDATE(L6,O6))</f>
        <v>46407</v>
      </c>
      <c r="Q6" s="7" t="str">
        <f aca="false">IF(P6="","",IF(P6&lt;Synthèse!$B$2,"Oui","Non"))</f>
        <v>Non</v>
      </c>
      <c r="R6" s="6" t="n">
        <f aca="false">IF(A6="","",COUNTIFS('Plan de réduction'!$B$2:$B$60,A6,'Plan de réduction'!$I$2:$I$60,"À lancer")+COUNTIFS('Plan de réduction'!$B$2:$B$60,A6,'Plan de réduction'!$I$2:$I$60,"En cours"))</f>
        <v>1</v>
      </c>
    </row>
    <row r="7" customFormat="false" ht="48" hidden="false" customHeight="true" outlineLevel="0" collapsed="false">
      <c r="A7" s="3" t="s">
        <v>96</v>
      </c>
      <c r="B7" s="3" t="s">
        <v>97</v>
      </c>
      <c r="C7" s="3" t="s">
        <v>98</v>
      </c>
      <c r="D7" s="3" t="s">
        <v>69</v>
      </c>
      <c r="E7" s="9" t="n">
        <v>280000</v>
      </c>
      <c r="F7" s="3" t="s">
        <v>76</v>
      </c>
      <c r="G7" s="3" t="n">
        <v>3</v>
      </c>
      <c r="H7" s="3" t="n">
        <v>3</v>
      </c>
      <c r="I7" s="3" t="n">
        <v>2</v>
      </c>
      <c r="J7" s="3" t="s">
        <v>99</v>
      </c>
      <c r="K7" s="3" t="s">
        <v>100</v>
      </c>
      <c r="L7" s="10" t="n">
        <v>46223</v>
      </c>
      <c r="M7" s="6" t="n">
        <f aca="false">IF(OR(G7="",H7=""),"",G7*H7)</f>
        <v>9</v>
      </c>
      <c r="N7" s="7" t="str">
        <f aca="false">IF(M7="","",IF(OR(M7&gt;=9,AND(G7=4,I7=4)),"Critique",IF(OR(M7&gt;=4,I7&gt;=3),"À surveiller","Standard")))</f>
        <v>Critique</v>
      </c>
      <c r="O7" s="6" t="n">
        <f aca="false">IF(N7="","",IF(N7="Critique",3,IF(N7="À surveiller",6,12)))</f>
        <v>3</v>
      </c>
      <c r="P7" s="8" t="n">
        <f aca="false">IF(OR(O7="",L7=""),"",EDATE(L7,O7))</f>
        <v>46315</v>
      </c>
      <c r="Q7" s="7" t="str">
        <f aca="false">IF(P7="","",IF(P7&lt;Synthèse!$B$2,"Oui","Non"))</f>
        <v>Oui</v>
      </c>
      <c r="R7" s="6" t="n">
        <f aca="false">IF(A7="","",COUNTIFS('Plan de réduction'!$B$2:$B$60,A7,'Plan de réduction'!$I$2:$I$60,"À lancer")+COUNTIFS('Plan de réduction'!$B$2:$B$60,A7,'Plan de réduction'!$I$2:$I$60,"En cours"))</f>
        <v>2</v>
      </c>
    </row>
    <row r="8" customFormat="false" ht="48" hidden="false" customHeight="true" outlineLevel="0" collapsed="false">
      <c r="A8" s="2"/>
      <c r="B8" s="2"/>
      <c r="C8" s="2"/>
      <c r="D8" s="2"/>
      <c r="E8" s="4"/>
      <c r="F8" s="2"/>
      <c r="G8" s="2"/>
      <c r="H8" s="2"/>
      <c r="I8" s="2"/>
      <c r="J8" s="2"/>
      <c r="K8" s="2"/>
      <c r="L8" s="5"/>
      <c r="M8" s="6" t="str">
        <f aca="false">IF(OR(G8="",H8=""),"",G8*H8)</f>
        <v/>
      </c>
      <c r="N8" s="7" t="str">
        <f aca="false">IF(M8="","",IF(OR(M8&gt;=9,AND(G8=4,I8=4)),"Critique",IF(OR(M8&gt;=4,I8&gt;=3),"À surveiller","Standard")))</f>
        <v/>
      </c>
      <c r="O8" s="6" t="str">
        <f aca="false">IF(N8="","",IF(N8="Critique",3,IF(N8="À surveiller",6,12)))</f>
        <v/>
      </c>
      <c r="P8" s="8" t="str">
        <f aca="false">IF(OR(O8="",L8=""),"",EDATE(L8,O8))</f>
        <v/>
      </c>
      <c r="Q8" s="7" t="str">
        <f aca="false">IF(P8="","",IF(P8&lt;Synthèse!$B$2,"Oui","Non"))</f>
        <v/>
      </c>
      <c r="R8" s="6" t="str">
        <f aca="false">IF(A8="","",COUNTIFS('Plan de réduction'!$B$2:$B$60,A8,'Plan de réduction'!$I$2:$I$60,"À lancer")+COUNTIFS('Plan de réduction'!$B$2:$B$60,A8,'Plan de réduction'!$I$2:$I$60,"En cours"))</f>
        <v/>
      </c>
    </row>
    <row r="9" customFormat="false" ht="48" hidden="false" customHeight="true" outlineLevel="0" collapsed="false">
      <c r="A9" s="3"/>
      <c r="B9" s="3"/>
      <c r="C9" s="3"/>
      <c r="D9" s="3"/>
      <c r="E9" s="9"/>
      <c r="F9" s="3"/>
      <c r="G9" s="3"/>
      <c r="H9" s="3"/>
      <c r="I9" s="3"/>
      <c r="J9" s="3"/>
      <c r="K9" s="3"/>
      <c r="L9" s="10"/>
      <c r="M9" s="6" t="str">
        <f aca="false">IF(OR(G9="",H9=""),"",G9*H9)</f>
        <v/>
      </c>
      <c r="N9" s="7" t="str">
        <f aca="false">IF(M9="","",IF(OR(M9&gt;=9,AND(G9=4,I9=4)),"Critique",IF(OR(M9&gt;=4,I9&gt;=3),"À surveiller","Standard")))</f>
        <v/>
      </c>
      <c r="O9" s="6" t="str">
        <f aca="false">IF(N9="","",IF(N9="Critique",3,IF(N9="À surveiller",6,12)))</f>
        <v/>
      </c>
      <c r="P9" s="8" t="str">
        <f aca="false">IF(OR(O9="",L9=""),"",EDATE(L9,O9))</f>
        <v/>
      </c>
      <c r="Q9" s="7" t="str">
        <f aca="false">IF(P9="","",IF(P9&lt;Synthèse!$B$2,"Oui","Non"))</f>
        <v/>
      </c>
      <c r="R9" s="6" t="str">
        <f aca="false">IF(A9="","",COUNTIFS('Plan de réduction'!$B$2:$B$60,A9,'Plan de réduction'!$I$2:$I$60,"À lancer")+COUNTIFS('Plan de réduction'!$B$2:$B$60,A9,'Plan de réduction'!$I$2:$I$60,"En cours"))</f>
        <v/>
      </c>
    </row>
    <row r="10" customFormat="false" ht="48" hidden="false" customHeight="true" outlineLevel="0" collapsed="false">
      <c r="A10" s="2"/>
      <c r="B10" s="2"/>
      <c r="C10" s="2"/>
      <c r="D10" s="2"/>
      <c r="E10" s="4"/>
      <c r="F10" s="2"/>
      <c r="G10" s="2"/>
      <c r="H10" s="2"/>
      <c r="I10" s="2"/>
      <c r="J10" s="2"/>
      <c r="K10" s="2"/>
      <c r="L10" s="5"/>
      <c r="M10" s="6" t="str">
        <f aca="false">IF(OR(G10="",H10=""),"",G10*H10)</f>
        <v/>
      </c>
      <c r="N10" s="7" t="str">
        <f aca="false">IF(M10="","",IF(OR(M10&gt;=9,AND(G10=4,I10=4)),"Critique",IF(OR(M10&gt;=4,I10&gt;=3),"À surveiller","Standard")))</f>
        <v/>
      </c>
      <c r="O10" s="6" t="str">
        <f aca="false">IF(N10="","",IF(N10="Critique",3,IF(N10="À surveiller",6,12)))</f>
        <v/>
      </c>
      <c r="P10" s="8" t="str">
        <f aca="false">IF(OR(O10="",L10=""),"",EDATE(L10,O10))</f>
        <v/>
      </c>
      <c r="Q10" s="7" t="str">
        <f aca="false">IF(P10="","",IF(P10&lt;Synthèse!$B$2,"Oui","Non"))</f>
        <v/>
      </c>
      <c r="R10" s="6" t="str">
        <f aca="false">IF(A10="","",COUNTIFS('Plan de réduction'!$B$2:$B$60,A10,'Plan de réduction'!$I$2:$I$60,"À lancer")+COUNTIFS('Plan de réduction'!$B$2:$B$60,A10,'Plan de réduction'!$I$2:$I$60,"En cours"))</f>
        <v/>
      </c>
    </row>
    <row r="11" customFormat="false" ht="48" hidden="false" customHeight="true" outlineLevel="0" collapsed="false">
      <c r="A11" s="3"/>
      <c r="B11" s="3"/>
      <c r="C11" s="3"/>
      <c r="D11" s="3"/>
      <c r="E11" s="9"/>
      <c r="F11" s="3"/>
      <c r="G11" s="3"/>
      <c r="H11" s="3"/>
      <c r="I11" s="3"/>
      <c r="J11" s="3"/>
      <c r="K11" s="3"/>
      <c r="L11" s="10"/>
      <c r="M11" s="6" t="str">
        <f aca="false">IF(OR(G11="",H11=""),"",G11*H11)</f>
        <v/>
      </c>
      <c r="N11" s="7" t="str">
        <f aca="false">IF(M11="","",IF(OR(M11&gt;=9,AND(G11=4,I11=4)),"Critique",IF(OR(M11&gt;=4,I11&gt;=3),"À surveiller","Standard")))</f>
        <v/>
      </c>
      <c r="O11" s="6" t="str">
        <f aca="false">IF(N11="","",IF(N11="Critique",3,IF(N11="À surveiller",6,12)))</f>
        <v/>
      </c>
      <c r="P11" s="8" t="str">
        <f aca="false">IF(OR(O11="",L11=""),"",EDATE(L11,O11))</f>
        <v/>
      </c>
      <c r="Q11" s="7" t="str">
        <f aca="false">IF(P11="","",IF(P11&lt;Synthèse!$B$2,"Oui","Non"))</f>
        <v/>
      </c>
      <c r="R11" s="6" t="str">
        <f aca="false">IF(A11="","",COUNTIFS('Plan de réduction'!$B$2:$B$60,A11,'Plan de réduction'!$I$2:$I$60,"À lancer")+COUNTIFS('Plan de réduction'!$B$2:$B$60,A11,'Plan de réduction'!$I$2:$I$60,"En cours"))</f>
        <v/>
      </c>
    </row>
    <row r="12" customFormat="false" ht="48" hidden="false" customHeight="true" outlineLevel="0" collapsed="false">
      <c r="A12" s="2"/>
      <c r="B12" s="2"/>
      <c r="C12" s="2"/>
      <c r="D12" s="2"/>
      <c r="E12" s="4"/>
      <c r="F12" s="2"/>
      <c r="G12" s="2"/>
      <c r="H12" s="2"/>
      <c r="I12" s="2"/>
      <c r="J12" s="2"/>
      <c r="K12" s="2"/>
      <c r="L12" s="5"/>
      <c r="M12" s="6" t="str">
        <f aca="false">IF(OR(G12="",H12=""),"",G12*H12)</f>
        <v/>
      </c>
      <c r="N12" s="7" t="str">
        <f aca="false">IF(M12="","",IF(OR(M12&gt;=9,AND(G12=4,I12=4)),"Critique",IF(OR(M12&gt;=4,I12&gt;=3),"À surveiller","Standard")))</f>
        <v/>
      </c>
      <c r="O12" s="6" t="str">
        <f aca="false">IF(N12="","",IF(N12="Critique",3,IF(N12="À surveiller",6,12)))</f>
        <v/>
      </c>
      <c r="P12" s="8" t="str">
        <f aca="false">IF(OR(O12="",L12=""),"",EDATE(L12,O12))</f>
        <v/>
      </c>
      <c r="Q12" s="7" t="str">
        <f aca="false">IF(P12="","",IF(P12&lt;Synthèse!$B$2,"Oui","Non"))</f>
        <v/>
      </c>
      <c r="R12" s="6" t="str">
        <f aca="false">IF(A12="","",COUNTIFS('Plan de réduction'!$B$2:$B$60,A12,'Plan de réduction'!$I$2:$I$60,"À lancer")+COUNTIFS('Plan de réduction'!$B$2:$B$60,A12,'Plan de réduction'!$I$2:$I$60,"En cours"))</f>
        <v/>
      </c>
    </row>
    <row r="13" customFormat="false" ht="48" hidden="false" customHeight="true" outlineLevel="0" collapsed="false">
      <c r="A13" s="3"/>
      <c r="B13" s="3"/>
      <c r="C13" s="3"/>
      <c r="D13" s="3"/>
      <c r="E13" s="9"/>
      <c r="F13" s="3"/>
      <c r="G13" s="3"/>
      <c r="H13" s="3"/>
      <c r="I13" s="3"/>
      <c r="J13" s="3"/>
      <c r="K13" s="3"/>
      <c r="L13" s="10"/>
      <c r="M13" s="6" t="str">
        <f aca="false">IF(OR(G13="",H13=""),"",G13*H13)</f>
        <v/>
      </c>
      <c r="N13" s="7" t="str">
        <f aca="false">IF(M13="","",IF(OR(M13&gt;=9,AND(G13=4,I13=4)),"Critique",IF(OR(M13&gt;=4,I13&gt;=3),"À surveiller","Standard")))</f>
        <v/>
      </c>
      <c r="O13" s="6" t="str">
        <f aca="false">IF(N13="","",IF(N13="Critique",3,IF(N13="À surveiller",6,12)))</f>
        <v/>
      </c>
      <c r="P13" s="8" t="str">
        <f aca="false">IF(OR(O13="",L13=""),"",EDATE(L13,O13))</f>
        <v/>
      </c>
      <c r="Q13" s="7" t="str">
        <f aca="false">IF(P13="","",IF(P13&lt;Synthèse!$B$2,"Oui","Non"))</f>
        <v/>
      </c>
      <c r="R13" s="6" t="str">
        <f aca="false">IF(A13="","",COUNTIFS('Plan de réduction'!$B$2:$B$60,A13,'Plan de réduction'!$I$2:$I$60,"À lancer")+COUNTIFS('Plan de réduction'!$B$2:$B$60,A13,'Plan de réduction'!$I$2:$I$60,"En cours"))</f>
        <v/>
      </c>
    </row>
    <row r="14" customFormat="false" ht="48" hidden="false" customHeight="true" outlineLevel="0" collapsed="false">
      <c r="A14" s="2"/>
      <c r="B14" s="2"/>
      <c r="C14" s="2"/>
      <c r="D14" s="2"/>
      <c r="E14" s="4"/>
      <c r="F14" s="2"/>
      <c r="G14" s="2"/>
      <c r="H14" s="2"/>
      <c r="I14" s="2"/>
      <c r="J14" s="2"/>
      <c r="K14" s="2"/>
      <c r="L14" s="5"/>
      <c r="M14" s="6" t="str">
        <f aca="false">IF(OR(G14="",H14=""),"",G14*H14)</f>
        <v/>
      </c>
      <c r="N14" s="7" t="str">
        <f aca="false">IF(M14="","",IF(OR(M14&gt;=9,AND(G14=4,I14=4)),"Critique",IF(OR(M14&gt;=4,I14&gt;=3),"À surveiller","Standard")))</f>
        <v/>
      </c>
      <c r="O14" s="6" t="str">
        <f aca="false">IF(N14="","",IF(N14="Critique",3,IF(N14="À surveiller",6,12)))</f>
        <v/>
      </c>
      <c r="P14" s="8" t="str">
        <f aca="false">IF(OR(O14="",L14=""),"",EDATE(L14,O14))</f>
        <v/>
      </c>
      <c r="Q14" s="7" t="str">
        <f aca="false">IF(P14="","",IF(P14&lt;Synthèse!$B$2,"Oui","Non"))</f>
        <v/>
      </c>
      <c r="R14" s="6" t="str">
        <f aca="false">IF(A14="","",COUNTIFS('Plan de réduction'!$B$2:$B$60,A14,'Plan de réduction'!$I$2:$I$60,"À lancer")+COUNTIFS('Plan de réduction'!$B$2:$B$60,A14,'Plan de réduction'!$I$2:$I$60,"En cours"))</f>
        <v/>
      </c>
    </row>
    <row r="15" customFormat="false" ht="48" hidden="false" customHeight="true" outlineLevel="0" collapsed="false">
      <c r="A15" s="3"/>
      <c r="B15" s="3"/>
      <c r="C15" s="3"/>
      <c r="D15" s="3"/>
      <c r="E15" s="9"/>
      <c r="F15" s="3"/>
      <c r="G15" s="3"/>
      <c r="H15" s="3"/>
      <c r="I15" s="3"/>
      <c r="J15" s="3"/>
      <c r="K15" s="3"/>
      <c r="L15" s="10"/>
      <c r="M15" s="6" t="str">
        <f aca="false">IF(OR(G15="",H15=""),"",G15*H15)</f>
        <v/>
      </c>
      <c r="N15" s="7" t="str">
        <f aca="false">IF(M15="","",IF(OR(M15&gt;=9,AND(G15=4,I15=4)),"Critique",IF(OR(M15&gt;=4,I15&gt;=3),"À surveiller","Standard")))</f>
        <v/>
      </c>
      <c r="O15" s="6" t="str">
        <f aca="false">IF(N15="","",IF(N15="Critique",3,IF(N15="À surveiller",6,12)))</f>
        <v/>
      </c>
      <c r="P15" s="8" t="str">
        <f aca="false">IF(OR(O15="",L15=""),"",EDATE(L15,O15))</f>
        <v/>
      </c>
      <c r="Q15" s="7" t="str">
        <f aca="false">IF(P15="","",IF(P15&lt;Synthèse!$B$2,"Oui","Non"))</f>
        <v/>
      </c>
      <c r="R15" s="6" t="str">
        <f aca="false">IF(A15="","",COUNTIFS('Plan de réduction'!$B$2:$B$60,A15,'Plan de réduction'!$I$2:$I$60,"À lancer")+COUNTIFS('Plan de réduction'!$B$2:$B$60,A15,'Plan de réduction'!$I$2:$I$60,"En cours"))</f>
        <v/>
      </c>
    </row>
    <row r="16" customFormat="false" ht="48" hidden="false" customHeight="true" outlineLevel="0" collapsed="false">
      <c r="A16" s="2"/>
      <c r="B16" s="2"/>
      <c r="C16" s="2"/>
      <c r="D16" s="2"/>
      <c r="E16" s="4"/>
      <c r="F16" s="2"/>
      <c r="G16" s="2"/>
      <c r="H16" s="2"/>
      <c r="I16" s="2"/>
      <c r="J16" s="2"/>
      <c r="K16" s="2"/>
      <c r="L16" s="5"/>
      <c r="M16" s="6" t="str">
        <f aca="false">IF(OR(G16="",H16=""),"",G16*H16)</f>
        <v/>
      </c>
      <c r="N16" s="7" t="str">
        <f aca="false">IF(M16="","",IF(OR(M16&gt;=9,AND(G16=4,I16=4)),"Critique",IF(OR(M16&gt;=4,I16&gt;=3),"À surveiller","Standard")))</f>
        <v/>
      </c>
      <c r="O16" s="6" t="str">
        <f aca="false">IF(N16="","",IF(N16="Critique",3,IF(N16="À surveiller",6,12)))</f>
        <v/>
      </c>
      <c r="P16" s="8" t="str">
        <f aca="false">IF(OR(O16="",L16=""),"",EDATE(L16,O16))</f>
        <v/>
      </c>
      <c r="Q16" s="7" t="str">
        <f aca="false">IF(P16="","",IF(P16&lt;Synthèse!$B$2,"Oui","Non"))</f>
        <v/>
      </c>
      <c r="R16" s="6" t="str">
        <f aca="false">IF(A16="","",COUNTIFS('Plan de réduction'!$B$2:$B$60,A16,'Plan de réduction'!$I$2:$I$60,"À lancer")+COUNTIFS('Plan de réduction'!$B$2:$B$60,A16,'Plan de réduction'!$I$2:$I$60,"En cours"))</f>
        <v/>
      </c>
    </row>
    <row r="17" customFormat="false" ht="48" hidden="false" customHeight="true" outlineLevel="0" collapsed="false">
      <c r="A17" s="3"/>
      <c r="B17" s="3"/>
      <c r="C17" s="3"/>
      <c r="D17" s="3"/>
      <c r="E17" s="9"/>
      <c r="F17" s="3"/>
      <c r="G17" s="3"/>
      <c r="H17" s="3"/>
      <c r="I17" s="3"/>
      <c r="J17" s="3"/>
      <c r="K17" s="3"/>
      <c r="L17" s="10"/>
      <c r="M17" s="6" t="str">
        <f aca="false">IF(OR(G17="",H17=""),"",G17*H17)</f>
        <v/>
      </c>
      <c r="N17" s="7" t="str">
        <f aca="false">IF(M17="","",IF(OR(M17&gt;=9,AND(G17=4,I17=4)),"Critique",IF(OR(M17&gt;=4,I17&gt;=3),"À surveiller","Standard")))</f>
        <v/>
      </c>
      <c r="O17" s="6" t="str">
        <f aca="false">IF(N17="","",IF(N17="Critique",3,IF(N17="À surveiller",6,12)))</f>
        <v/>
      </c>
      <c r="P17" s="8" t="str">
        <f aca="false">IF(OR(O17="",L17=""),"",EDATE(L17,O17))</f>
        <v/>
      </c>
      <c r="Q17" s="7" t="str">
        <f aca="false">IF(P17="","",IF(P17&lt;Synthèse!$B$2,"Oui","Non"))</f>
        <v/>
      </c>
      <c r="R17" s="6" t="str">
        <f aca="false">IF(A17="","",COUNTIFS('Plan de réduction'!$B$2:$B$60,A17,'Plan de réduction'!$I$2:$I$60,"À lancer")+COUNTIFS('Plan de réduction'!$B$2:$B$60,A17,'Plan de réduction'!$I$2:$I$60,"En cours"))</f>
        <v/>
      </c>
    </row>
    <row r="18" customFormat="false" ht="48" hidden="false" customHeight="true" outlineLevel="0" collapsed="false">
      <c r="A18" s="2"/>
      <c r="B18" s="2"/>
      <c r="C18" s="2"/>
      <c r="D18" s="2"/>
      <c r="E18" s="4"/>
      <c r="F18" s="2"/>
      <c r="G18" s="2"/>
      <c r="H18" s="2"/>
      <c r="I18" s="2"/>
      <c r="J18" s="2"/>
      <c r="K18" s="2"/>
      <c r="L18" s="5"/>
      <c r="M18" s="6" t="str">
        <f aca="false">IF(OR(G18="",H18=""),"",G18*H18)</f>
        <v/>
      </c>
      <c r="N18" s="7" t="str">
        <f aca="false">IF(M18="","",IF(OR(M18&gt;=9,AND(G18=4,I18=4)),"Critique",IF(OR(M18&gt;=4,I18&gt;=3),"À surveiller","Standard")))</f>
        <v/>
      </c>
      <c r="O18" s="6" t="str">
        <f aca="false">IF(N18="","",IF(N18="Critique",3,IF(N18="À surveiller",6,12)))</f>
        <v/>
      </c>
      <c r="P18" s="8" t="str">
        <f aca="false">IF(OR(O18="",L18=""),"",EDATE(L18,O18))</f>
        <v/>
      </c>
      <c r="Q18" s="7" t="str">
        <f aca="false">IF(P18="","",IF(P18&lt;Synthèse!$B$2,"Oui","Non"))</f>
        <v/>
      </c>
      <c r="R18" s="6" t="str">
        <f aca="false">IF(A18="","",COUNTIFS('Plan de réduction'!$B$2:$B$60,A18,'Plan de réduction'!$I$2:$I$60,"À lancer")+COUNTIFS('Plan de réduction'!$B$2:$B$60,A18,'Plan de réduction'!$I$2:$I$60,"En cours"))</f>
        <v/>
      </c>
    </row>
    <row r="19" customFormat="false" ht="48" hidden="false" customHeight="true" outlineLevel="0" collapsed="false">
      <c r="A19" s="3"/>
      <c r="B19" s="3"/>
      <c r="C19" s="3"/>
      <c r="D19" s="3"/>
      <c r="E19" s="9"/>
      <c r="F19" s="3"/>
      <c r="G19" s="3"/>
      <c r="H19" s="3"/>
      <c r="I19" s="3"/>
      <c r="J19" s="3"/>
      <c r="K19" s="3"/>
      <c r="L19" s="10"/>
      <c r="M19" s="6" t="str">
        <f aca="false">IF(OR(G19="",H19=""),"",G19*H19)</f>
        <v/>
      </c>
      <c r="N19" s="7" t="str">
        <f aca="false">IF(M19="","",IF(OR(M19&gt;=9,AND(G19=4,I19=4)),"Critique",IF(OR(M19&gt;=4,I19&gt;=3),"À surveiller","Standard")))</f>
        <v/>
      </c>
      <c r="O19" s="6" t="str">
        <f aca="false">IF(N19="","",IF(N19="Critique",3,IF(N19="À surveiller",6,12)))</f>
        <v/>
      </c>
      <c r="P19" s="8" t="str">
        <f aca="false">IF(OR(O19="",L19=""),"",EDATE(L19,O19))</f>
        <v/>
      </c>
      <c r="Q19" s="7" t="str">
        <f aca="false">IF(P19="","",IF(P19&lt;Synthèse!$B$2,"Oui","Non"))</f>
        <v/>
      </c>
      <c r="R19" s="6" t="str">
        <f aca="false">IF(A19="","",COUNTIFS('Plan de réduction'!$B$2:$B$60,A19,'Plan de réduction'!$I$2:$I$60,"À lancer")+COUNTIFS('Plan de réduction'!$B$2:$B$60,A19,'Plan de réduction'!$I$2:$I$60,"En cours"))</f>
        <v/>
      </c>
    </row>
    <row r="20" customFormat="false" ht="48" hidden="false" customHeight="true" outlineLevel="0" collapsed="false">
      <c r="A20" s="2"/>
      <c r="B20" s="2"/>
      <c r="C20" s="2"/>
      <c r="D20" s="2"/>
      <c r="E20" s="4"/>
      <c r="F20" s="2"/>
      <c r="G20" s="2"/>
      <c r="H20" s="2"/>
      <c r="I20" s="2"/>
      <c r="J20" s="2"/>
      <c r="K20" s="2"/>
      <c r="L20" s="5"/>
      <c r="M20" s="6" t="str">
        <f aca="false">IF(OR(G20="",H20=""),"",G20*H20)</f>
        <v/>
      </c>
      <c r="N20" s="7" t="str">
        <f aca="false">IF(M20="","",IF(OR(M20&gt;=9,AND(G20=4,I20=4)),"Critique",IF(OR(M20&gt;=4,I20&gt;=3),"À surveiller","Standard")))</f>
        <v/>
      </c>
      <c r="O20" s="6" t="str">
        <f aca="false">IF(N20="","",IF(N20="Critique",3,IF(N20="À surveiller",6,12)))</f>
        <v/>
      </c>
      <c r="P20" s="8" t="str">
        <f aca="false">IF(OR(O20="",L20=""),"",EDATE(L20,O20))</f>
        <v/>
      </c>
      <c r="Q20" s="7" t="str">
        <f aca="false">IF(P20="","",IF(P20&lt;Synthèse!$B$2,"Oui","Non"))</f>
        <v/>
      </c>
      <c r="R20" s="6" t="str">
        <f aca="false">IF(A20="","",COUNTIFS('Plan de réduction'!$B$2:$B$60,A20,'Plan de réduction'!$I$2:$I$60,"À lancer")+COUNTIFS('Plan de réduction'!$B$2:$B$60,A20,'Plan de réduction'!$I$2:$I$60,"En cours"))</f>
        <v/>
      </c>
    </row>
    <row r="21" customFormat="false" ht="48" hidden="false" customHeight="true" outlineLevel="0" collapsed="false">
      <c r="A21" s="3"/>
      <c r="B21" s="3"/>
      <c r="C21" s="3"/>
      <c r="D21" s="3"/>
      <c r="E21" s="9"/>
      <c r="F21" s="3"/>
      <c r="G21" s="3"/>
      <c r="H21" s="3"/>
      <c r="I21" s="3"/>
      <c r="J21" s="3"/>
      <c r="K21" s="3"/>
      <c r="L21" s="10"/>
      <c r="M21" s="6" t="str">
        <f aca="false">IF(OR(G21="",H21=""),"",G21*H21)</f>
        <v/>
      </c>
      <c r="N21" s="7" t="str">
        <f aca="false">IF(M21="","",IF(OR(M21&gt;=9,AND(G21=4,I21=4)),"Critique",IF(OR(M21&gt;=4,I21&gt;=3),"À surveiller","Standard")))</f>
        <v/>
      </c>
      <c r="O21" s="6" t="str">
        <f aca="false">IF(N21="","",IF(N21="Critique",3,IF(N21="À surveiller",6,12)))</f>
        <v/>
      </c>
      <c r="P21" s="8" t="str">
        <f aca="false">IF(OR(O21="",L21=""),"",EDATE(L21,O21))</f>
        <v/>
      </c>
      <c r="Q21" s="7" t="str">
        <f aca="false">IF(P21="","",IF(P21&lt;Synthèse!$B$2,"Oui","Non"))</f>
        <v/>
      </c>
      <c r="R21" s="6" t="str">
        <f aca="false">IF(A21="","",COUNTIFS('Plan de réduction'!$B$2:$B$60,A21,'Plan de réduction'!$I$2:$I$60,"À lancer")+COUNTIFS('Plan de réduction'!$B$2:$B$60,A21,'Plan de réduction'!$I$2:$I$60,"En cours"))</f>
        <v/>
      </c>
    </row>
    <row r="22" customFormat="false" ht="48" hidden="false" customHeight="true" outlineLevel="0" collapsed="false">
      <c r="A22" s="2"/>
      <c r="B22" s="2"/>
      <c r="C22" s="2"/>
      <c r="D22" s="2"/>
      <c r="E22" s="4"/>
      <c r="F22" s="2"/>
      <c r="G22" s="2"/>
      <c r="H22" s="2"/>
      <c r="I22" s="2"/>
      <c r="J22" s="2"/>
      <c r="K22" s="2"/>
      <c r="L22" s="5"/>
      <c r="M22" s="6" t="str">
        <f aca="false">IF(OR(G22="",H22=""),"",G22*H22)</f>
        <v/>
      </c>
      <c r="N22" s="7" t="str">
        <f aca="false">IF(M22="","",IF(OR(M22&gt;=9,AND(G22=4,I22=4)),"Critique",IF(OR(M22&gt;=4,I22&gt;=3),"À surveiller","Standard")))</f>
        <v/>
      </c>
      <c r="O22" s="6" t="str">
        <f aca="false">IF(N22="","",IF(N22="Critique",3,IF(N22="À surveiller",6,12)))</f>
        <v/>
      </c>
      <c r="P22" s="8" t="str">
        <f aca="false">IF(OR(O22="",L22=""),"",EDATE(L22,O22))</f>
        <v/>
      </c>
      <c r="Q22" s="7" t="str">
        <f aca="false">IF(P22="","",IF(P22&lt;Synthèse!$B$2,"Oui","Non"))</f>
        <v/>
      </c>
      <c r="R22" s="6" t="str">
        <f aca="false">IF(A22="","",COUNTIFS('Plan de réduction'!$B$2:$B$60,A22,'Plan de réduction'!$I$2:$I$60,"À lancer")+COUNTIFS('Plan de réduction'!$B$2:$B$60,A22,'Plan de réduction'!$I$2:$I$60,"En cours"))</f>
        <v/>
      </c>
    </row>
    <row r="23" customFormat="false" ht="48" hidden="false" customHeight="true" outlineLevel="0" collapsed="false">
      <c r="A23" s="3"/>
      <c r="B23" s="3"/>
      <c r="C23" s="3"/>
      <c r="D23" s="3"/>
      <c r="E23" s="9"/>
      <c r="F23" s="3"/>
      <c r="G23" s="3"/>
      <c r="H23" s="3"/>
      <c r="I23" s="3"/>
      <c r="J23" s="3"/>
      <c r="K23" s="3"/>
      <c r="L23" s="10"/>
      <c r="M23" s="6" t="str">
        <f aca="false">IF(OR(G23="",H23=""),"",G23*H23)</f>
        <v/>
      </c>
      <c r="N23" s="7" t="str">
        <f aca="false">IF(M23="","",IF(OR(M23&gt;=9,AND(G23=4,I23=4)),"Critique",IF(OR(M23&gt;=4,I23&gt;=3),"À surveiller","Standard")))</f>
        <v/>
      </c>
      <c r="O23" s="6" t="str">
        <f aca="false">IF(N23="","",IF(N23="Critique",3,IF(N23="À surveiller",6,12)))</f>
        <v/>
      </c>
      <c r="P23" s="8" t="str">
        <f aca="false">IF(OR(O23="",L23=""),"",EDATE(L23,O23))</f>
        <v/>
      </c>
      <c r="Q23" s="7" t="str">
        <f aca="false">IF(P23="","",IF(P23&lt;Synthèse!$B$2,"Oui","Non"))</f>
        <v/>
      </c>
      <c r="R23" s="6" t="str">
        <f aca="false">IF(A23="","",COUNTIFS('Plan de réduction'!$B$2:$B$60,A23,'Plan de réduction'!$I$2:$I$60,"À lancer")+COUNTIFS('Plan de réduction'!$B$2:$B$60,A23,'Plan de réduction'!$I$2:$I$60,"En cours"))</f>
        <v/>
      </c>
    </row>
    <row r="24" customFormat="false" ht="48" hidden="false" customHeight="true" outlineLevel="0" collapsed="false">
      <c r="A24" s="2"/>
      <c r="B24" s="2"/>
      <c r="C24" s="2"/>
      <c r="D24" s="2"/>
      <c r="E24" s="4"/>
      <c r="F24" s="2"/>
      <c r="G24" s="2"/>
      <c r="H24" s="2"/>
      <c r="I24" s="2"/>
      <c r="J24" s="2"/>
      <c r="K24" s="2"/>
      <c r="L24" s="5"/>
      <c r="M24" s="6" t="str">
        <f aca="false">IF(OR(G24="",H24=""),"",G24*H24)</f>
        <v/>
      </c>
      <c r="N24" s="7" t="str">
        <f aca="false">IF(M24="","",IF(OR(M24&gt;=9,AND(G24=4,I24=4)),"Critique",IF(OR(M24&gt;=4,I24&gt;=3),"À surveiller","Standard")))</f>
        <v/>
      </c>
      <c r="O24" s="6" t="str">
        <f aca="false">IF(N24="","",IF(N24="Critique",3,IF(N24="À surveiller",6,12)))</f>
        <v/>
      </c>
      <c r="P24" s="8" t="str">
        <f aca="false">IF(OR(O24="",L24=""),"",EDATE(L24,O24))</f>
        <v/>
      </c>
      <c r="Q24" s="7" t="str">
        <f aca="false">IF(P24="","",IF(P24&lt;Synthèse!$B$2,"Oui","Non"))</f>
        <v/>
      </c>
      <c r="R24" s="6" t="str">
        <f aca="false">IF(A24="","",COUNTIFS('Plan de réduction'!$B$2:$B$60,A24,'Plan de réduction'!$I$2:$I$60,"À lancer")+COUNTIFS('Plan de réduction'!$B$2:$B$60,A24,'Plan de réduction'!$I$2:$I$60,"En cours"))</f>
        <v/>
      </c>
    </row>
    <row r="25" customFormat="false" ht="48" hidden="false" customHeight="true" outlineLevel="0" collapsed="false">
      <c r="A25" s="3"/>
      <c r="B25" s="3"/>
      <c r="C25" s="3"/>
      <c r="D25" s="3"/>
      <c r="E25" s="9"/>
      <c r="F25" s="3"/>
      <c r="G25" s="3"/>
      <c r="H25" s="3"/>
      <c r="I25" s="3"/>
      <c r="J25" s="3"/>
      <c r="K25" s="3"/>
      <c r="L25" s="10"/>
      <c r="M25" s="6" t="str">
        <f aca="false">IF(OR(G25="",H25=""),"",G25*H25)</f>
        <v/>
      </c>
      <c r="N25" s="7" t="str">
        <f aca="false">IF(M25="","",IF(OR(M25&gt;=9,AND(G25=4,I25=4)),"Critique",IF(OR(M25&gt;=4,I25&gt;=3),"À surveiller","Standard")))</f>
        <v/>
      </c>
      <c r="O25" s="6" t="str">
        <f aca="false">IF(N25="","",IF(N25="Critique",3,IF(N25="À surveiller",6,12)))</f>
        <v/>
      </c>
      <c r="P25" s="8" t="str">
        <f aca="false">IF(OR(O25="",L25=""),"",EDATE(L25,O25))</f>
        <v/>
      </c>
      <c r="Q25" s="7" t="str">
        <f aca="false">IF(P25="","",IF(P25&lt;Synthèse!$B$2,"Oui","Non"))</f>
        <v/>
      </c>
      <c r="R25" s="6" t="str">
        <f aca="false">IF(A25="","",COUNTIFS('Plan de réduction'!$B$2:$B$60,A25,'Plan de réduction'!$I$2:$I$60,"À lancer")+COUNTIFS('Plan de réduction'!$B$2:$B$60,A25,'Plan de réduction'!$I$2:$I$60,"En cours"))</f>
        <v/>
      </c>
    </row>
    <row r="26" customFormat="false" ht="48" hidden="false" customHeight="true" outlineLevel="0" collapsed="false">
      <c r="A26" s="2"/>
      <c r="B26" s="2"/>
      <c r="C26" s="2"/>
      <c r="D26" s="2"/>
      <c r="E26" s="4"/>
      <c r="F26" s="2"/>
      <c r="G26" s="2"/>
      <c r="H26" s="2"/>
      <c r="I26" s="2"/>
      <c r="J26" s="2"/>
      <c r="K26" s="2"/>
      <c r="L26" s="5"/>
      <c r="M26" s="6" t="str">
        <f aca="false">IF(OR(G26="",H26=""),"",G26*H26)</f>
        <v/>
      </c>
      <c r="N26" s="7" t="str">
        <f aca="false">IF(M26="","",IF(OR(M26&gt;=9,AND(G26=4,I26=4)),"Critique",IF(OR(M26&gt;=4,I26&gt;=3),"À surveiller","Standard")))</f>
        <v/>
      </c>
      <c r="O26" s="6" t="str">
        <f aca="false">IF(N26="","",IF(N26="Critique",3,IF(N26="À surveiller",6,12)))</f>
        <v/>
      </c>
      <c r="P26" s="8" t="str">
        <f aca="false">IF(OR(O26="",L26=""),"",EDATE(L26,O26))</f>
        <v/>
      </c>
      <c r="Q26" s="7" t="str">
        <f aca="false">IF(P26="","",IF(P26&lt;Synthèse!$B$2,"Oui","Non"))</f>
        <v/>
      </c>
      <c r="R26" s="6" t="str">
        <f aca="false">IF(A26="","",COUNTIFS('Plan de réduction'!$B$2:$B$60,A26,'Plan de réduction'!$I$2:$I$60,"À lancer")+COUNTIFS('Plan de réduction'!$B$2:$B$60,A26,'Plan de réduction'!$I$2:$I$60,"En cours"))</f>
        <v/>
      </c>
    </row>
    <row r="27" customFormat="false" ht="48" hidden="false" customHeight="true" outlineLevel="0" collapsed="false">
      <c r="A27" s="3"/>
      <c r="B27" s="3"/>
      <c r="C27" s="3"/>
      <c r="D27" s="3"/>
      <c r="E27" s="9"/>
      <c r="F27" s="3"/>
      <c r="G27" s="3"/>
      <c r="H27" s="3"/>
      <c r="I27" s="3"/>
      <c r="J27" s="3"/>
      <c r="K27" s="3"/>
      <c r="L27" s="10"/>
      <c r="M27" s="6" t="str">
        <f aca="false">IF(OR(G27="",H27=""),"",G27*H27)</f>
        <v/>
      </c>
      <c r="N27" s="7" t="str">
        <f aca="false">IF(M27="","",IF(OR(M27&gt;=9,AND(G27=4,I27=4)),"Critique",IF(OR(M27&gt;=4,I27&gt;=3),"À surveiller","Standard")))</f>
        <v/>
      </c>
      <c r="O27" s="6" t="str">
        <f aca="false">IF(N27="","",IF(N27="Critique",3,IF(N27="À surveiller",6,12)))</f>
        <v/>
      </c>
      <c r="P27" s="8" t="str">
        <f aca="false">IF(OR(O27="",L27=""),"",EDATE(L27,O27))</f>
        <v/>
      </c>
      <c r="Q27" s="7" t="str">
        <f aca="false">IF(P27="","",IF(P27&lt;Synthèse!$B$2,"Oui","Non"))</f>
        <v/>
      </c>
      <c r="R27" s="6" t="str">
        <f aca="false">IF(A27="","",COUNTIFS('Plan de réduction'!$B$2:$B$60,A27,'Plan de réduction'!$I$2:$I$60,"À lancer")+COUNTIFS('Plan de réduction'!$B$2:$B$60,A27,'Plan de réduction'!$I$2:$I$60,"En cours"))</f>
        <v/>
      </c>
    </row>
    <row r="28" customFormat="false" ht="48" hidden="false" customHeight="true" outlineLevel="0" collapsed="false">
      <c r="A28" s="2"/>
      <c r="B28" s="2"/>
      <c r="C28" s="2"/>
      <c r="D28" s="2"/>
      <c r="E28" s="4"/>
      <c r="F28" s="2"/>
      <c r="G28" s="2"/>
      <c r="H28" s="2"/>
      <c r="I28" s="2"/>
      <c r="J28" s="2"/>
      <c r="K28" s="2"/>
      <c r="L28" s="5"/>
      <c r="M28" s="6" t="str">
        <f aca="false">IF(OR(G28="",H28=""),"",G28*H28)</f>
        <v/>
      </c>
      <c r="N28" s="7" t="str">
        <f aca="false">IF(M28="","",IF(OR(M28&gt;=9,AND(G28=4,I28=4)),"Critique",IF(OR(M28&gt;=4,I28&gt;=3),"À surveiller","Standard")))</f>
        <v/>
      </c>
      <c r="O28" s="6" t="str">
        <f aca="false">IF(N28="","",IF(N28="Critique",3,IF(N28="À surveiller",6,12)))</f>
        <v/>
      </c>
      <c r="P28" s="8" t="str">
        <f aca="false">IF(OR(O28="",L28=""),"",EDATE(L28,O28))</f>
        <v/>
      </c>
      <c r="Q28" s="7" t="str">
        <f aca="false">IF(P28="","",IF(P28&lt;Synthèse!$B$2,"Oui","Non"))</f>
        <v/>
      </c>
      <c r="R28" s="6" t="str">
        <f aca="false">IF(A28="","",COUNTIFS('Plan de réduction'!$B$2:$B$60,A28,'Plan de réduction'!$I$2:$I$60,"À lancer")+COUNTIFS('Plan de réduction'!$B$2:$B$60,A28,'Plan de réduction'!$I$2:$I$60,"En cours"))</f>
        <v/>
      </c>
    </row>
    <row r="29" customFormat="false" ht="48" hidden="false" customHeight="true" outlineLevel="0" collapsed="false">
      <c r="A29" s="3"/>
      <c r="B29" s="3"/>
      <c r="C29" s="3"/>
      <c r="D29" s="3"/>
      <c r="E29" s="9"/>
      <c r="F29" s="3"/>
      <c r="G29" s="3"/>
      <c r="H29" s="3"/>
      <c r="I29" s="3"/>
      <c r="J29" s="3"/>
      <c r="K29" s="3"/>
      <c r="L29" s="10"/>
      <c r="M29" s="6" t="str">
        <f aca="false">IF(OR(G29="",H29=""),"",G29*H29)</f>
        <v/>
      </c>
      <c r="N29" s="7" t="str">
        <f aca="false">IF(M29="","",IF(OR(M29&gt;=9,AND(G29=4,I29=4)),"Critique",IF(OR(M29&gt;=4,I29&gt;=3),"À surveiller","Standard")))</f>
        <v/>
      </c>
      <c r="O29" s="6" t="str">
        <f aca="false">IF(N29="","",IF(N29="Critique",3,IF(N29="À surveiller",6,12)))</f>
        <v/>
      </c>
      <c r="P29" s="8" t="str">
        <f aca="false">IF(OR(O29="",L29=""),"",EDATE(L29,O29))</f>
        <v/>
      </c>
      <c r="Q29" s="7" t="str">
        <f aca="false">IF(P29="","",IF(P29&lt;Synthèse!$B$2,"Oui","Non"))</f>
        <v/>
      </c>
      <c r="R29" s="6" t="str">
        <f aca="false">IF(A29="","",COUNTIFS('Plan de réduction'!$B$2:$B$60,A29,'Plan de réduction'!$I$2:$I$60,"À lancer")+COUNTIFS('Plan de réduction'!$B$2:$B$60,A29,'Plan de réduction'!$I$2:$I$60,"En cours"))</f>
        <v/>
      </c>
    </row>
    <row r="30" customFormat="false" ht="48" hidden="false" customHeight="true" outlineLevel="0" collapsed="false">
      <c r="A30" s="2"/>
      <c r="B30" s="2"/>
      <c r="C30" s="2"/>
      <c r="D30" s="2"/>
      <c r="E30" s="4"/>
      <c r="F30" s="2"/>
      <c r="G30" s="2"/>
      <c r="H30" s="2"/>
      <c r="I30" s="2"/>
      <c r="J30" s="2"/>
      <c r="K30" s="2"/>
      <c r="L30" s="5"/>
      <c r="M30" s="6" t="str">
        <f aca="false">IF(OR(G30="",H30=""),"",G30*H30)</f>
        <v/>
      </c>
      <c r="N30" s="7" t="str">
        <f aca="false">IF(M30="","",IF(OR(M30&gt;=9,AND(G30=4,I30=4)),"Critique",IF(OR(M30&gt;=4,I30&gt;=3),"À surveiller","Standard")))</f>
        <v/>
      </c>
      <c r="O30" s="6" t="str">
        <f aca="false">IF(N30="","",IF(N30="Critique",3,IF(N30="À surveiller",6,12)))</f>
        <v/>
      </c>
      <c r="P30" s="8" t="str">
        <f aca="false">IF(OR(O30="",L30=""),"",EDATE(L30,O30))</f>
        <v/>
      </c>
      <c r="Q30" s="7" t="str">
        <f aca="false">IF(P30="","",IF(P30&lt;Synthèse!$B$2,"Oui","Non"))</f>
        <v/>
      </c>
      <c r="R30" s="6" t="str">
        <f aca="false">IF(A30="","",COUNTIFS('Plan de réduction'!$B$2:$B$60,A30,'Plan de réduction'!$I$2:$I$60,"À lancer")+COUNTIFS('Plan de réduction'!$B$2:$B$60,A30,'Plan de réduction'!$I$2:$I$60,"En cours"))</f>
        <v/>
      </c>
    </row>
    <row r="31" customFormat="false" ht="48" hidden="false" customHeight="true" outlineLevel="0" collapsed="false">
      <c r="A31" s="3"/>
      <c r="B31" s="3"/>
      <c r="C31" s="3"/>
      <c r="D31" s="3"/>
      <c r="E31" s="9"/>
      <c r="F31" s="3"/>
      <c r="G31" s="3"/>
      <c r="H31" s="3"/>
      <c r="I31" s="3"/>
      <c r="J31" s="3"/>
      <c r="K31" s="3"/>
      <c r="L31" s="10"/>
      <c r="M31" s="6" t="str">
        <f aca="false">IF(OR(G31="",H31=""),"",G31*H31)</f>
        <v/>
      </c>
      <c r="N31" s="7" t="str">
        <f aca="false">IF(M31="","",IF(OR(M31&gt;=9,AND(G31=4,I31=4)),"Critique",IF(OR(M31&gt;=4,I31&gt;=3),"À surveiller","Standard")))</f>
        <v/>
      </c>
      <c r="O31" s="6" t="str">
        <f aca="false">IF(N31="","",IF(N31="Critique",3,IF(N31="À surveiller",6,12)))</f>
        <v/>
      </c>
      <c r="P31" s="8" t="str">
        <f aca="false">IF(OR(O31="",L31=""),"",EDATE(L31,O31))</f>
        <v/>
      </c>
      <c r="Q31" s="7" t="str">
        <f aca="false">IF(P31="","",IF(P31&lt;Synthèse!$B$2,"Oui","Non"))</f>
        <v/>
      </c>
      <c r="R31" s="6" t="str">
        <f aca="false">IF(A31="","",COUNTIFS('Plan de réduction'!$B$2:$B$60,A31,'Plan de réduction'!$I$2:$I$60,"À lancer")+COUNTIFS('Plan de réduction'!$B$2:$B$60,A31,'Plan de réduction'!$I$2:$I$60,"En cours"))</f>
        <v/>
      </c>
    </row>
    <row r="32" customFormat="false" ht="48" hidden="false" customHeight="true" outlineLevel="0" collapsed="false">
      <c r="A32" s="2"/>
      <c r="B32" s="2"/>
      <c r="C32" s="2"/>
      <c r="D32" s="2"/>
      <c r="E32" s="4"/>
      <c r="F32" s="2"/>
      <c r="G32" s="2"/>
      <c r="H32" s="2"/>
      <c r="I32" s="2"/>
      <c r="J32" s="2"/>
      <c r="K32" s="2"/>
      <c r="L32" s="5"/>
      <c r="M32" s="6" t="str">
        <f aca="false">IF(OR(G32="",H32=""),"",G32*H32)</f>
        <v/>
      </c>
      <c r="N32" s="7" t="str">
        <f aca="false">IF(M32="","",IF(OR(M32&gt;=9,AND(G32=4,I32=4)),"Critique",IF(OR(M32&gt;=4,I32&gt;=3),"À surveiller","Standard")))</f>
        <v/>
      </c>
      <c r="O32" s="6" t="str">
        <f aca="false">IF(N32="","",IF(N32="Critique",3,IF(N32="À surveiller",6,12)))</f>
        <v/>
      </c>
      <c r="P32" s="8" t="str">
        <f aca="false">IF(OR(O32="",L32=""),"",EDATE(L32,O32))</f>
        <v/>
      </c>
      <c r="Q32" s="7" t="str">
        <f aca="false">IF(P32="","",IF(P32&lt;Synthèse!$B$2,"Oui","Non"))</f>
        <v/>
      </c>
      <c r="R32" s="6" t="str">
        <f aca="false">IF(A32="","",COUNTIFS('Plan de réduction'!$B$2:$B$60,A32,'Plan de réduction'!$I$2:$I$60,"À lancer")+COUNTIFS('Plan de réduction'!$B$2:$B$60,A32,'Plan de réduction'!$I$2:$I$60,"En cours"))</f>
        <v/>
      </c>
    </row>
    <row r="33" customFormat="false" ht="48" hidden="false" customHeight="true" outlineLevel="0" collapsed="false">
      <c r="A33" s="3"/>
      <c r="B33" s="3"/>
      <c r="C33" s="3"/>
      <c r="D33" s="3"/>
      <c r="E33" s="9"/>
      <c r="F33" s="3"/>
      <c r="G33" s="3"/>
      <c r="H33" s="3"/>
      <c r="I33" s="3"/>
      <c r="J33" s="3"/>
      <c r="K33" s="3"/>
      <c r="L33" s="10"/>
      <c r="M33" s="6" t="str">
        <f aca="false">IF(OR(G33="",H33=""),"",G33*H33)</f>
        <v/>
      </c>
      <c r="N33" s="7" t="str">
        <f aca="false">IF(M33="","",IF(OR(M33&gt;=9,AND(G33=4,I33=4)),"Critique",IF(OR(M33&gt;=4,I33&gt;=3),"À surveiller","Standard")))</f>
        <v/>
      </c>
      <c r="O33" s="6" t="str">
        <f aca="false">IF(N33="","",IF(N33="Critique",3,IF(N33="À surveiller",6,12)))</f>
        <v/>
      </c>
      <c r="P33" s="8" t="str">
        <f aca="false">IF(OR(O33="",L33=""),"",EDATE(L33,O33))</f>
        <v/>
      </c>
      <c r="Q33" s="7" t="str">
        <f aca="false">IF(P33="","",IF(P33&lt;Synthèse!$B$2,"Oui","Non"))</f>
        <v/>
      </c>
      <c r="R33" s="6" t="str">
        <f aca="false">IF(A33="","",COUNTIFS('Plan de réduction'!$B$2:$B$60,A33,'Plan de réduction'!$I$2:$I$60,"À lancer")+COUNTIFS('Plan de réduction'!$B$2:$B$60,A33,'Plan de réduction'!$I$2:$I$60,"En cours"))</f>
        <v/>
      </c>
    </row>
    <row r="34" customFormat="false" ht="48" hidden="false" customHeight="true" outlineLevel="0" collapsed="false">
      <c r="A34" s="2"/>
      <c r="B34" s="2"/>
      <c r="C34" s="2"/>
      <c r="D34" s="2"/>
      <c r="E34" s="4"/>
      <c r="F34" s="2"/>
      <c r="G34" s="2"/>
      <c r="H34" s="2"/>
      <c r="I34" s="2"/>
      <c r="J34" s="2"/>
      <c r="K34" s="2"/>
      <c r="L34" s="5"/>
      <c r="M34" s="6" t="str">
        <f aca="false">IF(OR(G34="",H34=""),"",G34*H34)</f>
        <v/>
      </c>
      <c r="N34" s="7" t="str">
        <f aca="false">IF(M34="","",IF(OR(M34&gt;=9,AND(G34=4,I34=4)),"Critique",IF(OR(M34&gt;=4,I34&gt;=3),"À surveiller","Standard")))</f>
        <v/>
      </c>
      <c r="O34" s="6" t="str">
        <f aca="false">IF(N34="","",IF(N34="Critique",3,IF(N34="À surveiller",6,12)))</f>
        <v/>
      </c>
      <c r="P34" s="8" t="str">
        <f aca="false">IF(OR(O34="",L34=""),"",EDATE(L34,O34))</f>
        <v/>
      </c>
      <c r="Q34" s="7" t="str">
        <f aca="false">IF(P34="","",IF(P34&lt;Synthèse!$B$2,"Oui","Non"))</f>
        <v/>
      </c>
      <c r="R34" s="6" t="str">
        <f aca="false">IF(A34="","",COUNTIFS('Plan de réduction'!$B$2:$B$60,A34,'Plan de réduction'!$I$2:$I$60,"À lancer")+COUNTIFS('Plan de réduction'!$B$2:$B$60,A34,'Plan de réduction'!$I$2:$I$60,"En cours"))</f>
        <v/>
      </c>
    </row>
    <row r="35" customFormat="false" ht="48" hidden="false" customHeight="true" outlineLevel="0" collapsed="false">
      <c r="A35" s="3"/>
      <c r="B35" s="3"/>
      <c r="C35" s="3"/>
      <c r="D35" s="3"/>
      <c r="E35" s="9"/>
      <c r="F35" s="3"/>
      <c r="G35" s="3"/>
      <c r="H35" s="3"/>
      <c r="I35" s="3"/>
      <c r="J35" s="3"/>
      <c r="K35" s="3"/>
      <c r="L35" s="10"/>
      <c r="M35" s="6" t="str">
        <f aca="false">IF(OR(G35="",H35=""),"",G35*H35)</f>
        <v/>
      </c>
      <c r="N35" s="7" t="str">
        <f aca="false">IF(M35="","",IF(OR(M35&gt;=9,AND(G35=4,I35=4)),"Critique",IF(OR(M35&gt;=4,I35&gt;=3),"À surveiller","Standard")))</f>
        <v/>
      </c>
      <c r="O35" s="6" t="str">
        <f aca="false">IF(N35="","",IF(N35="Critique",3,IF(N35="À surveiller",6,12)))</f>
        <v/>
      </c>
      <c r="P35" s="8" t="str">
        <f aca="false">IF(OR(O35="",L35=""),"",EDATE(L35,O35))</f>
        <v/>
      </c>
      <c r="Q35" s="7" t="str">
        <f aca="false">IF(P35="","",IF(P35&lt;Synthèse!$B$2,"Oui","Non"))</f>
        <v/>
      </c>
      <c r="R35" s="6" t="str">
        <f aca="false">IF(A35="","",COUNTIFS('Plan de réduction'!$B$2:$B$60,A35,'Plan de réduction'!$I$2:$I$60,"À lancer")+COUNTIFS('Plan de réduction'!$B$2:$B$60,A35,'Plan de réduction'!$I$2:$I$60,"En cours"))</f>
        <v/>
      </c>
    </row>
    <row r="36" customFormat="false" ht="48" hidden="false" customHeight="true" outlineLevel="0" collapsed="false">
      <c r="A36" s="2"/>
      <c r="B36" s="2"/>
      <c r="C36" s="2"/>
      <c r="D36" s="2"/>
      <c r="E36" s="4"/>
      <c r="F36" s="2"/>
      <c r="G36" s="2"/>
      <c r="H36" s="2"/>
      <c r="I36" s="2"/>
      <c r="J36" s="2"/>
      <c r="K36" s="2"/>
      <c r="L36" s="5"/>
      <c r="M36" s="6" t="str">
        <f aca="false">IF(OR(G36="",H36=""),"",G36*H36)</f>
        <v/>
      </c>
      <c r="N36" s="7" t="str">
        <f aca="false">IF(M36="","",IF(OR(M36&gt;=9,AND(G36=4,I36=4)),"Critique",IF(OR(M36&gt;=4,I36&gt;=3),"À surveiller","Standard")))</f>
        <v/>
      </c>
      <c r="O36" s="6" t="str">
        <f aca="false">IF(N36="","",IF(N36="Critique",3,IF(N36="À surveiller",6,12)))</f>
        <v/>
      </c>
      <c r="P36" s="8" t="str">
        <f aca="false">IF(OR(O36="",L36=""),"",EDATE(L36,O36))</f>
        <v/>
      </c>
      <c r="Q36" s="7" t="str">
        <f aca="false">IF(P36="","",IF(P36&lt;Synthèse!$B$2,"Oui","Non"))</f>
        <v/>
      </c>
      <c r="R36" s="6" t="str">
        <f aca="false">IF(A36="","",COUNTIFS('Plan de réduction'!$B$2:$B$60,A36,'Plan de réduction'!$I$2:$I$60,"À lancer")+COUNTIFS('Plan de réduction'!$B$2:$B$60,A36,'Plan de réduction'!$I$2:$I$60,"En cours"))</f>
        <v/>
      </c>
    </row>
    <row r="37" customFormat="false" ht="48" hidden="false" customHeight="true" outlineLevel="0" collapsed="false">
      <c r="A37" s="3"/>
      <c r="B37" s="3"/>
      <c r="C37" s="3"/>
      <c r="D37" s="3"/>
      <c r="E37" s="9"/>
      <c r="F37" s="3"/>
      <c r="G37" s="3"/>
      <c r="H37" s="3"/>
      <c r="I37" s="3"/>
      <c r="J37" s="3"/>
      <c r="K37" s="3"/>
      <c r="L37" s="10"/>
      <c r="M37" s="6" t="str">
        <f aca="false">IF(OR(G37="",H37=""),"",G37*H37)</f>
        <v/>
      </c>
      <c r="N37" s="7" t="str">
        <f aca="false">IF(M37="","",IF(OR(M37&gt;=9,AND(G37=4,I37=4)),"Critique",IF(OR(M37&gt;=4,I37&gt;=3),"À surveiller","Standard")))</f>
        <v/>
      </c>
      <c r="O37" s="6" t="str">
        <f aca="false">IF(N37="","",IF(N37="Critique",3,IF(N37="À surveiller",6,12)))</f>
        <v/>
      </c>
      <c r="P37" s="8" t="str">
        <f aca="false">IF(OR(O37="",L37=""),"",EDATE(L37,O37))</f>
        <v/>
      </c>
      <c r="Q37" s="7" t="str">
        <f aca="false">IF(P37="","",IF(P37&lt;Synthèse!$B$2,"Oui","Non"))</f>
        <v/>
      </c>
      <c r="R37" s="6" t="str">
        <f aca="false">IF(A37="","",COUNTIFS('Plan de réduction'!$B$2:$B$60,A37,'Plan de réduction'!$I$2:$I$60,"À lancer")+COUNTIFS('Plan de réduction'!$B$2:$B$60,A37,'Plan de réduction'!$I$2:$I$60,"En cours"))</f>
        <v/>
      </c>
    </row>
    <row r="38" customFormat="false" ht="48" hidden="false" customHeight="true" outlineLevel="0" collapsed="false">
      <c r="A38" s="2"/>
      <c r="B38" s="2"/>
      <c r="C38" s="2"/>
      <c r="D38" s="2"/>
      <c r="E38" s="4"/>
      <c r="F38" s="2"/>
      <c r="G38" s="2"/>
      <c r="H38" s="2"/>
      <c r="I38" s="2"/>
      <c r="J38" s="2"/>
      <c r="K38" s="2"/>
      <c r="L38" s="5"/>
      <c r="M38" s="6" t="str">
        <f aca="false">IF(OR(G38="",H38=""),"",G38*H38)</f>
        <v/>
      </c>
      <c r="N38" s="7" t="str">
        <f aca="false">IF(M38="","",IF(OR(M38&gt;=9,AND(G38=4,I38=4)),"Critique",IF(OR(M38&gt;=4,I38&gt;=3),"À surveiller","Standard")))</f>
        <v/>
      </c>
      <c r="O38" s="6" t="str">
        <f aca="false">IF(N38="","",IF(N38="Critique",3,IF(N38="À surveiller",6,12)))</f>
        <v/>
      </c>
      <c r="P38" s="8" t="str">
        <f aca="false">IF(OR(O38="",L38=""),"",EDATE(L38,O38))</f>
        <v/>
      </c>
      <c r="Q38" s="7" t="str">
        <f aca="false">IF(P38="","",IF(P38&lt;Synthèse!$B$2,"Oui","Non"))</f>
        <v/>
      </c>
      <c r="R38" s="6" t="str">
        <f aca="false">IF(A38="","",COUNTIFS('Plan de réduction'!$B$2:$B$60,A38,'Plan de réduction'!$I$2:$I$60,"À lancer")+COUNTIFS('Plan de réduction'!$B$2:$B$60,A38,'Plan de réduction'!$I$2:$I$60,"En cours"))</f>
        <v/>
      </c>
    </row>
    <row r="39" customFormat="false" ht="48" hidden="false" customHeight="true" outlineLevel="0" collapsed="false">
      <c r="A39" s="3"/>
      <c r="B39" s="3"/>
      <c r="C39" s="3"/>
      <c r="D39" s="3"/>
      <c r="E39" s="9"/>
      <c r="F39" s="3"/>
      <c r="G39" s="3"/>
      <c r="H39" s="3"/>
      <c r="I39" s="3"/>
      <c r="J39" s="3"/>
      <c r="K39" s="3"/>
      <c r="L39" s="10"/>
      <c r="M39" s="6" t="str">
        <f aca="false">IF(OR(G39="",H39=""),"",G39*H39)</f>
        <v/>
      </c>
      <c r="N39" s="7" t="str">
        <f aca="false">IF(M39="","",IF(OR(M39&gt;=9,AND(G39=4,I39=4)),"Critique",IF(OR(M39&gt;=4,I39&gt;=3),"À surveiller","Standard")))</f>
        <v/>
      </c>
      <c r="O39" s="6" t="str">
        <f aca="false">IF(N39="","",IF(N39="Critique",3,IF(N39="À surveiller",6,12)))</f>
        <v/>
      </c>
      <c r="P39" s="8" t="str">
        <f aca="false">IF(OR(O39="",L39=""),"",EDATE(L39,O39))</f>
        <v/>
      </c>
      <c r="Q39" s="7" t="str">
        <f aca="false">IF(P39="","",IF(P39&lt;Synthèse!$B$2,"Oui","Non"))</f>
        <v/>
      </c>
      <c r="R39" s="6" t="str">
        <f aca="false">IF(A39="","",COUNTIFS('Plan de réduction'!$B$2:$B$60,A39,'Plan de réduction'!$I$2:$I$60,"À lancer")+COUNTIFS('Plan de réduction'!$B$2:$B$60,A39,'Plan de réduction'!$I$2:$I$60,"En cours"))</f>
        <v/>
      </c>
    </row>
    <row r="40" customFormat="false" ht="48" hidden="false" customHeight="true" outlineLevel="0" collapsed="false">
      <c r="A40" s="2"/>
      <c r="B40" s="2"/>
      <c r="C40" s="2"/>
      <c r="D40" s="2"/>
      <c r="E40" s="4"/>
      <c r="F40" s="2"/>
      <c r="G40" s="2"/>
      <c r="H40" s="2"/>
      <c r="I40" s="2"/>
      <c r="J40" s="2"/>
      <c r="K40" s="2"/>
      <c r="L40" s="5"/>
      <c r="M40" s="6" t="str">
        <f aca="false">IF(OR(G40="",H40=""),"",G40*H40)</f>
        <v/>
      </c>
      <c r="N40" s="7" t="str">
        <f aca="false">IF(M40="","",IF(OR(M40&gt;=9,AND(G40=4,I40=4)),"Critique",IF(OR(M40&gt;=4,I40&gt;=3),"À surveiller","Standard")))</f>
        <v/>
      </c>
      <c r="O40" s="6" t="str">
        <f aca="false">IF(N40="","",IF(N40="Critique",3,IF(N40="À surveiller",6,12)))</f>
        <v/>
      </c>
      <c r="P40" s="8" t="str">
        <f aca="false">IF(OR(O40="",L40=""),"",EDATE(L40,O40))</f>
        <v/>
      </c>
      <c r="Q40" s="7" t="str">
        <f aca="false">IF(P40="","",IF(P40&lt;Synthèse!$B$2,"Oui","Non"))</f>
        <v/>
      </c>
      <c r="R40" s="6" t="str">
        <f aca="false">IF(A40="","",COUNTIFS('Plan de réduction'!$B$2:$B$60,A40,'Plan de réduction'!$I$2:$I$60,"À lancer")+COUNTIFS('Plan de réduction'!$B$2:$B$60,A40,'Plan de réduction'!$I$2:$I$60,"En cours"))</f>
        <v/>
      </c>
    </row>
  </sheetData>
  <autoFilter ref="A1:R40"/>
  <conditionalFormatting sqref="N2:N40">
    <cfRule type="cellIs" priority="2" operator="equal" aboveAverage="0" equalAverage="0" bottom="0" percent="0" rank="0" text="" dxfId="6">
      <formula>"Critique"</formula>
    </cfRule>
  </conditionalFormatting>
  <conditionalFormatting sqref="Q2:Q40">
    <cfRule type="cellIs" priority="3" operator="equal" aboveAverage="0" equalAverage="0" bottom="0" percent="0" rank="0" text="" dxfId="6">
      <formula>"Oui"</formula>
    </cfRule>
  </conditionalFormatting>
  <dataValidations count="4">
    <dataValidation allowBlank="true" error="Note entière de 1 à 4." errorStyle="stop" operator="between" showDropDown="false" showErrorMessage="true" showInputMessage="false" sqref="G2:G40" type="whole">
      <formula1>1</formula1>
      <formula2>4</formula2>
    </dataValidation>
    <dataValidation allowBlank="true" error="Note entière de 1 à 4." errorStyle="stop" operator="between" showDropDown="false" showErrorMessage="true" showInputMessage="false" sqref="H2:H40" type="whole">
      <formula1>1</formula1>
      <formula2>4</formula2>
    </dataValidation>
    <dataValidation allowBlank="true" error="Note entière de 1 à 4." errorStyle="stop" operator="between" showDropDown="false" showErrorMessage="true" showInputMessage="false" sqref="I2:I40" type="whole">
      <formula1>1</formula1>
      <formula2>4</formula2>
    </dataValidation>
    <dataValidation allowBlank="true" error="Utilisez une valeur proposée pour conserver des calculs cohérents." errorStyle="stop" errorTitle="Choisissez une valeur de la liste" operator="between" showDropDown="false" showErrorMessage="true" showInputMessage="false" sqref="F2:F40" type="list">
      <formula1>"Oui,Non"</formula1>
      <formula2>0</formula2>
    </dataValidation>
  </dataValidations>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36"/>
    <col collapsed="false" customWidth="true" hidden="false" outlineLevel="0" max="6" min="6" style="0" width="14"/>
  </cols>
  <sheetData>
    <row r="1" customFormat="false" ht="36" hidden="false" customHeight="true" outlineLevel="0" collapsed="false">
      <c r="A1" s="1" t="s">
        <v>49</v>
      </c>
      <c r="B1" s="1" t="s">
        <v>101</v>
      </c>
      <c r="C1" s="1" t="s">
        <v>102</v>
      </c>
      <c r="D1" s="1" t="s">
        <v>103</v>
      </c>
      <c r="E1" s="1" t="s">
        <v>104</v>
      </c>
      <c r="F1" s="1" t="s">
        <v>105</v>
      </c>
    </row>
    <row r="2" customFormat="false" ht="31.5" hidden="false" customHeight="true" outlineLevel="0" collapsed="false">
      <c r="A2" s="2" t="s">
        <v>66</v>
      </c>
      <c r="B2" s="2" t="s">
        <v>106</v>
      </c>
      <c r="C2" s="5" t="n">
        <v>46538</v>
      </c>
      <c r="D2" s="5"/>
      <c r="E2" s="2"/>
      <c r="F2" s="7" t="str">
        <f aca="false">IF(C2="","",IF(C2&lt;Synthèse!$B$2,"Expiré",IF(C2-Synthèse!$B$2&lt;=30,"À renouveler","Valide")))</f>
        <v>Valide</v>
      </c>
    </row>
    <row r="3" customFormat="false" ht="31.5" hidden="false" customHeight="true" outlineLevel="0" collapsed="false">
      <c r="A3" s="3" t="s">
        <v>66</v>
      </c>
      <c r="B3" s="3" t="s">
        <v>107</v>
      </c>
      <c r="C3" s="10" t="n">
        <v>46387</v>
      </c>
      <c r="D3" s="10"/>
      <c r="E3" s="3"/>
      <c r="F3" s="7" t="str">
        <f aca="false">IF(C3="","",IF(C3&lt;Synthèse!$B$2,"Expiré",IF(C3-Synthèse!$B$2&lt;=30,"À renouveler","Valide")))</f>
        <v>Valide</v>
      </c>
    </row>
    <row r="4" customFormat="false" ht="31.5" hidden="false" customHeight="true" outlineLevel="0" collapsed="false">
      <c r="A4" s="2" t="s">
        <v>79</v>
      </c>
      <c r="B4" s="2" t="s">
        <v>108</v>
      </c>
      <c r="C4" s="5" t="n">
        <v>46341</v>
      </c>
      <c r="D4" s="5"/>
      <c r="E4" s="2"/>
      <c r="F4" s="7" t="str">
        <f aca="false">IF(C4="","",IF(C4&lt;Synthèse!$B$2,"Expiré",IF(C4-Synthèse!$B$2&lt;=30,"À renouveler","Valide")))</f>
        <v>À renouveler</v>
      </c>
    </row>
    <row r="5" customFormat="false" ht="31.5" hidden="false" customHeight="true" outlineLevel="0" collapsed="false">
      <c r="A5" s="3" t="s">
        <v>85</v>
      </c>
      <c r="B5" s="3" t="s">
        <v>109</v>
      </c>
      <c r="C5" s="10" t="n">
        <v>46447</v>
      </c>
      <c r="D5" s="10"/>
      <c r="E5" s="3"/>
      <c r="F5" s="7" t="str">
        <f aca="false">IF(C5="","",IF(C5&lt;Synthèse!$B$2,"Expiré",IF(C5-Synthèse!$B$2&lt;=30,"À renouveler","Valide")))</f>
        <v>Valide</v>
      </c>
    </row>
    <row r="6" customFormat="false" ht="31.5" hidden="false" customHeight="true" outlineLevel="0" collapsed="false">
      <c r="A6" s="2" t="s">
        <v>91</v>
      </c>
      <c r="B6" s="2" t="s">
        <v>110</v>
      </c>
      <c r="C6" s="5" t="n">
        <v>46295</v>
      </c>
      <c r="D6" s="5" t="n">
        <v>46111</v>
      </c>
      <c r="E6" s="2" t="s">
        <v>111</v>
      </c>
      <c r="F6" s="7" t="str">
        <f aca="false">IF(C6="","",IF(C6&lt;Synthèse!$B$2,"Expiré",IF(C6-Synthèse!$B$2&lt;=30,"À renouveler","Valide")))</f>
        <v>Expiré</v>
      </c>
    </row>
    <row r="7" customFormat="false" ht="31.5" hidden="false" customHeight="true" outlineLevel="0" collapsed="false">
      <c r="A7" s="3" t="s">
        <v>91</v>
      </c>
      <c r="B7" s="3" t="s">
        <v>112</v>
      </c>
      <c r="C7" s="10" t="n">
        <v>46357</v>
      </c>
      <c r="D7" s="10" t="n">
        <v>46174</v>
      </c>
      <c r="E7" s="3" t="s">
        <v>113</v>
      </c>
      <c r="F7" s="7" t="str">
        <f aca="false">IF(C7="","",IF(C7&lt;Synthèse!$B$2,"Expiré",IF(C7-Synthèse!$B$2&lt;=30,"À renouveler","Valide")))</f>
        <v>Valide</v>
      </c>
    </row>
    <row r="8" customFormat="false" ht="31.5" hidden="false" customHeight="true" outlineLevel="0" collapsed="false">
      <c r="A8" s="2" t="s">
        <v>96</v>
      </c>
      <c r="B8" s="2" t="s">
        <v>106</v>
      </c>
      <c r="C8" s="5" t="n">
        <v>46346</v>
      </c>
      <c r="D8" s="5"/>
      <c r="E8" s="2"/>
      <c r="F8" s="7" t="str">
        <f aca="false">IF(C8="","",IF(C8&lt;Synthèse!$B$2,"Expiré",IF(C8-Synthèse!$B$2&lt;=30,"À renouveler","Valide")))</f>
        <v>À renouveler</v>
      </c>
    </row>
    <row r="9" customFormat="false" ht="31.5" hidden="false" customHeight="true" outlineLevel="0" collapsed="false">
      <c r="A9" s="3"/>
      <c r="B9" s="3"/>
      <c r="C9" s="10"/>
      <c r="D9" s="10"/>
      <c r="E9" s="3"/>
      <c r="F9" s="7" t="str">
        <f aca="false">IF(C9="","",IF(C9&lt;Synthèse!$B$2,"Expiré",IF(C9-Synthèse!$B$2&lt;=30,"À renouveler","Valide")))</f>
        <v/>
      </c>
    </row>
    <row r="10" customFormat="false" ht="31.5" hidden="false" customHeight="true" outlineLevel="0" collapsed="false">
      <c r="A10" s="2"/>
      <c r="B10" s="2"/>
      <c r="C10" s="5"/>
      <c r="D10" s="5"/>
      <c r="E10" s="2"/>
      <c r="F10" s="7" t="str">
        <f aca="false">IF(C10="","",IF(C10&lt;Synthèse!$B$2,"Expiré",IF(C10-Synthèse!$B$2&lt;=30,"À renouveler","Valide")))</f>
        <v/>
      </c>
    </row>
    <row r="11" customFormat="false" ht="31.5" hidden="false" customHeight="true" outlineLevel="0" collapsed="false">
      <c r="A11" s="3"/>
      <c r="B11" s="3"/>
      <c r="C11" s="10"/>
      <c r="D11" s="10"/>
      <c r="E11" s="3"/>
      <c r="F11" s="7" t="str">
        <f aca="false">IF(C11="","",IF(C11&lt;Synthèse!$B$2,"Expiré",IF(C11-Synthèse!$B$2&lt;=30,"À renouveler","Valide")))</f>
        <v/>
      </c>
    </row>
    <row r="12" customFormat="false" ht="31.5" hidden="false" customHeight="true" outlineLevel="0" collapsed="false">
      <c r="A12" s="2"/>
      <c r="B12" s="2"/>
      <c r="C12" s="5"/>
      <c r="D12" s="5"/>
      <c r="E12" s="2"/>
      <c r="F12" s="7" t="str">
        <f aca="false">IF(C12="","",IF(C12&lt;Synthèse!$B$2,"Expiré",IF(C12-Synthèse!$B$2&lt;=30,"À renouveler","Valide")))</f>
        <v/>
      </c>
    </row>
    <row r="13" customFormat="false" ht="31.5" hidden="false" customHeight="true" outlineLevel="0" collapsed="false">
      <c r="A13" s="3"/>
      <c r="B13" s="3"/>
      <c r="C13" s="10"/>
      <c r="D13" s="10"/>
      <c r="E13" s="3"/>
      <c r="F13" s="7" t="str">
        <f aca="false">IF(C13="","",IF(C13&lt;Synthèse!$B$2,"Expiré",IF(C13-Synthèse!$B$2&lt;=30,"À renouveler","Valide")))</f>
        <v/>
      </c>
    </row>
    <row r="14" customFormat="false" ht="31.5" hidden="false" customHeight="true" outlineLevel="0" collapsed="false">
      <c r="A14" s="2"/>
      <c r="B14" s="2"/>
      <c r="C14" s="5"/>
      <c r="D14" s="5"/>
      <c r="E14" s="2"/>
      <c r="F14" s="7" t="str">
        <f aca="false">IF(C14="","",IF(C14&lt;Synthèse!$B$2,"Expiré",IF(C14-Synthèse!$B$2&lt;=30,"À renouveler","Valide")))</f>
        <v/>
      </c>
    </row>
    <row r="15" customFormat="false" ht="31.5" hidden="false" customHeight="true" outlineLevel="0" collapsed="false">
      <c r="A15" s="3"/>
      <c r="B15" s="3"/>
      <c r="C15" s="10"/>
      <c r="D15" s="10"/>
      <c r="E15" s="3"/>
      <c r="F15" s="7" t="str">
        <f aca="false">IF(C15="","",IF(C15&lt;Synthèse!$B$2,"Expiré",IF(C15-Synthèse!$B$2&lt;=30,"À renouveler","Valide")))</f>
        <v/>
      </c>
    </row>
    <row r="16" customFormat="false" ht="31.5" hidden="false" customHeight="true" outlineLevel="0" collapsed="false">
      <c r="A16" s="2"/>
      <c r="B16" s="2"/>
      <c r="C16" s="5"/>
      <c r="D16" s="5"/>
      <c r="E16" s="2"/>
      <c r="F16" s="7" t="str">
        <f aca="false">IF(C16="","",IF(C16&lt;Synthèse!$B$2,"Expiré",IF(C16-Synthèse!$B$2&lt;=30,"À renouveler","Valide")))</f>
        <v/>
      </c>
    </row>
    <row r="17" customFormat="false" ht="31.5" hidden="false" customHeight="true" outlineLevel="0" collapsed="false">
      <c r="A17" s="3"/>
      <c r="B17" s="3"/>
      <c r="C17" s="10"/>
      <c r="D17" s="10"/>
      <c r="E17" s="3"/>
      <c r="F17" s="7" t="str">
        <f aca="false">IF(C17="","",IF(C17&lt;Synthèse!$B$2,"Expiré",IF(C17-Synthèse!$B$2&lt;=30,"À renouveler","Valide")))</f>
        <v/>
      </c>
    </row>
    <row r="18" customFormat="false" ht="31.5" hidden="false" customHeight="true" outlineLevel="0" collapsed="false">
      <c r="A18" s="2"/>
      <c r="B18" s="2"/>
      <c r="C18" s="5"/>
      <c r="D18" s="5"/>
      <c r="E18" s="2"/>
      <c r="F18" s="7" t="str">
        <f aca="false">IF(C18="","",IF(C18&lt;Synthèse!$B$2,"Expiré",IF(C18-Synthèse!$B$2&lt;=30,"À renouveler","Valide")))</f>
        <v/>
      </c>
    </row>
    <row r="19" customFormat="false" ht="31.5" hidden="false" customHeight="true" outlineLevel="0" collapsed="false">
      <c r="A19" s="3"/>
      <c r="B19" s="3"/>
      <c r="C19" s="10"/>
      <c r="D19" s="10"/>
      <c r="E19" s="3"/>
      <c r="F19" s="7" t="str">
        <f aca="false">IF(C19="","",IF(C19&lt;Synthèse!$B$2,"Expiré",IF(C19-Synthèse!$B$2&lt;=30,"À renouveler","Valide")))</f>
        <v/>
      </c>
    </row>
    <row r="20" customFormat="false" ht="31.5" hidden="false" customHeight="true" outlineLevel="0" collapsed="false">
      <c r="A20" s="2"/>
      <c r="B20" s="2"/>
      <c r="C20" s="5"/>
      <c r="D20" s="5"/>
      <c r="E20" s="2"/>
      <c r="F20" s="7" t="str">
        <f aca="false">IF(C20="","",IF(C20&lt;Synthèse!$B$2,"Expiré",IF(C20-Synthèse!$B$2&lt;=30,"À renouveler","Valide")))</f>
        <v/>
      </c>
    </row>
    <row r="21" customFormat="false" ht="31.5" hidden="false" customHeight="true" outlineLevel="0" collapsed="false">
      <c r="A21" s="3"/>
      <c r="B21" s="3"/>
      <c r="C21" s="10"/>
      <c r="D21" s="10"/>
      <c r="E21" s="3"/>
      <c r="F21" s="7" t="str">
        <f aca="false">IF(C21="","",IF(C21&lt;Synthèse!$B$2,"Expiré",IF(C21-Synthèse!$B$2&lt;=30,"À renouveler","Valide")))</f>
        <v/>
      </c>
    </row>
    <row r="22" customFormat="false" ht="31.5" hidden="false" customHeight="true" outlineLevel="0" collapsed="false">
      <c r="A22" s="2"/>
      <c r="B22" s="2"/>
      <c r="C22" s="5"/>
      <c r="D22" s="5"/>
      <c r="E22" s="2"/>
      <c r="F22" s="7" t="str">
        <f aca="false">IF(C22="","",IF(C22&lt;Synthèse!$B$2,"Expiré",IF(C22-Synthèse!$B$2&lt;=30,"À renouveler","Valide")))</f>
        <v/>
      </c>
    </row>
    <row r="23" customFormat="false" ht="31.5" hidden="false" customHeight="true" outlineLevel="0" collapsed="false">
      <c r="A23" s="3"/>
      <c r="B23" s="3"/>
      <c r="C23" s="10"/>
      <c r="D23" s="10"/>
      <c r="E23" s="3"/>
      <c r="F23" s="7" t="str">
        <f aca="false">IF(C23="","",IF(C23&lt;Synthèse!$B$2,"Expiré",IF(C23-Synthèse!$B$2&lt;=30,"À renouveler","Valide")))</f>
        <v/>
      </c>
    </row>
    <row r="24" customFormat="false" ht="31.5" hidden="false" customHeight="true" outlineLevel="0" collapsed="false">
      <c r="A24" s="2"/>
      <c r="B24" s="2"/>
      <c r="C24" s="5"/>
      <c r="D24" s="5"/>
      <c r="E24" s="2"/>
      <c r="F24" s="7" t="str">
        <f aca="false">IF(C24="","",IF(C24&lt;Synthèse!$B$2,"Expiré",IF(C24-Synthèse!$B$2&lt;=30,"À renouveler","Valide")))</f>
        <v/>
      </c>
    </row>
    <row r="25" customFormat="false" ht="31.5" hidden="false" customHeight="true" outlineLevel="0" collapsed="false">
      <c r="A25" s="3"/>
      <c r="B25" s="3"/>
      <c r="C25" s="10"/>
      <c r="D25" s="10"/>
      <c r="E25" s="3"/>
      <c r="F25" s="7" t="str">
        <f aca="false">IF(C25="","",IF(C25&lt;Synthèse!$B$2,"Expiré",IF(C25-Synthèse!$B$2&lt;=30,"À renouveler","Valide")))</f>
        <v/>
      </c>
    </row>
    <row r="26" customFormat="false" ht="31.5" hidden="false" customHeight="true" outlineLevel="0" collapsed="false">
      <c r="A26" s="2"/>
      <c r="B26" s="2"/>
      <c r="C26" s="5"/>
      <c r="D26" s="5"/>
      <c r="E26" s="2"/>
      <c r="F26" s="7" t="str">
        <f aca="false">IF(C26="","",IF(C26&lt;Synthèse!$B$2,"Expiré",IF(C26-Synthèse!$B$2&lt;=30,"À renouveler","Valide")))</f>
        <v/>
      </c>
    </row>
    <row r="27" customFormat="false" ht="31.5" hidden="false" customHeight="true" outlineLevel="0" collapsed="false">
      <c r="A27" s="3"/>
      <c r="B27" s="3"/>
      <c r="C27" s="10"/>
      <c r="D27" s="10"/>
      <c r="E27" s="3"/>
      <c r="F27" s="7" t="str">
        <f aca="false">IF(C27="","",IF(C27&lt;Synthèse!$B$2,"Expiré",IF(C27-Synthèse!$B$2&lt;=30,"À renouveler","Valide")))</f>
        <v/>
      </c>
    </row>
    <row r="28" customFormat="false" ht="31.5" hidden="false" customHeight="true" outlineLevel="0" collapsed="false">
      <c r="A28" s="2"/>
      <c r="B28" s="2"/>
      <c r="C28" s="5"/>
      <c r="D28" s="5"/>
      <c r="E28" s="2"/>
      <c r="F28" s="7" t="str">
        <f aca="false">IF(C28="","",IF(C28&lt;Synthèse!$B$2,"Expiré",IF(C28-Synthèse!$B$2&lt;=30,"À renouveler","Valide")))</f>
        <v/>
      </c>
    </row>
    <row r="29" customFormat="false" ht="31.5" hidden="false" customHeight="true" outlineLevel="0" collapsed="false">
      <c r="A29" s="3"/>
      <c r="B29" s="3"/>
      <c r="C29" s="10"/>
      <c r="D29" s="10"/>
      <c r="E29" s="3"/>
      <c r="F29" s="7" t="str">
        <f aca="false">IF(C29="","",IF(C29&lt;Synthèse!$B$2,"Expiré",IF(C29-Synthèse!$B$2&lt;=30,"À renouveler","Valide")))</f>
        <v/>
      </c>
    </row>
    <row r="30" customFormat="false" ht="31.5" hidden="false" customHeight="true" outlineLevel="0" collapsed="false">
      <c r="A30" s="2"/>
      <c r="B30" s="2"/>
      <c r="C30" s="5"/>
      <c r="D30" s="5"/>
      <c r="E30" s="2"/>
      <c r="F30" s="7" t="str">
        <f aca="false">IF(C30="","",IF(C30&lt;Synthèse!$B$2,"Expiré",IF(C30-Synthèse!$B$2&lt;=30,"À renouveler","Valide")))</f>
        <v/>
      </c>
    </row>
    <row r="31" customFormat="false" ht="31.5" hidden="false" customHeight="true" outlineLevel="0" collapsed="false">
      <c r="A31" s="3"/>
      <c r="B31" s="3"/>
      <c r="C31" s="10"/>
      <c r="D31" s="10"/>
      <c r="E31" s="3"/>
      <c r="F31" s="7" t="str">
        <f aca="false">IF(C31="","",IF(C31&lt;Synthèse!$B$2,"Expiré",IF(C31-Synthèse!$B$2&lt;=30,"À renouveler","Valide")))</f>
        <v/>
      </c>
    </row>
    <row r="32" customFormat="false" ht="31.5" hidden="false" customHeight="true" outlineLevel="0" collapsed="false">
      <c r="A32" s="2"/>
      <c r="B32" s="2"/>
      <c r="C32" s="5"/>
      <c r="D32" s="5"/>
      <c r="E32" s="2"/>
      <c r="F32" s="7" t="str">
        <f aca="false">IF(C32="","",IF(C32&lt;Synthèse!$B$2,"Expiré",IF(C32-Synthèse!$B$2&lt;=30,"À renouveler","Valide")))</f>
        <v/>
      </c>
    </row>
    <row r="33" customFormat="false" ht="31.5" hidden="false" customHeight="true" outlineLevel="0" collapsed="false">
      <c r="A33" s="3"/>
      <c r="B33" s="3"/>
      <c r="C33" s="10"/>
      <c r="D33" s="10"/>
      <c r="E33" s="3"/>
      <c r="F33" s="7" t="str">
        <f aca="false">IF(C33="","",IF(C33&lt;Synthèse!$B$2,"Expiré",IF(C33-Synthèse!$B$2&lt;=30,"À renouveler","Valide")))</f>
        <v/>
      </c>
    </row>
    <row r="34" customFormat="false" ht="31.5" hidden="false" customHeight="true" outlineLevel="0" collapsed="false">
      <c r="A34" s="2"/>
      <c r="B34" s="2"/>
      <c r="C34" s="5"/>
      <c r="D34" s="5"/>
      <c r="E34" s="2"/>
      <c r="F34" s="7" t="str">
        <f aca="false">IF(C34="","",IF(C34&lt;Synthèse!$B$2,"Expiré",IF(C34-Synthèse!$B$2&lt;=30,"À renouveler","Valide")))</f>
        <v/>
      </c>
    </row>
    <row r="35" customFormat="false" ht="31.5" hidden="false" customHeight="true" outlineLevel="0" collapsed="false">
      <c r="A35" s="3"/>
      <c r="B35" s="3"/>
      <c r="C35" s="10"/>
      <c r="D35" s="10"/>
      <c r="E35" s="3"/>
      <c r="F35" s="7" t="str">
        <f aca="false">IF(C35="","",IF(C35&lt;Synthèse!$B$2,"Expiré",IF(C35-Synthèse!$B$2&lt;=30,"À renouveler","Valide")))</f>
        <v/>
      </c>
    </row>
    <row r="36" customFormat="false" ht="31.5" hidden="false" customHeight="true" outlineLevel="0" collapsed="false">
      <c r="A36" s="2"/>
      <c r="B36" s="2"/>
      <c r="C36" s="5"/>
      <c r="D36" s="5"/>
      <c r="E36" s="2"/>
      <c r="F36" s="7" t="str">
        <f aca="false">IF(C36="","",IF(C36&lt;Synthèse!$B$2,"Expiré",IF(C36-Synthèse!$B$2&lt;=30,"À renouveler","Valide")))</f>
        <v/>
      </c>
    </row>
    <row r="37" customFormat="false" ht="31.5" hidden="false" customHeight="true" outlineLevel="0" collapsed="false">
      <c r="A37" s="3"/>
      <c r="B37" s="3"/>
      <c r="C37" s="10"/>
      <c r="D37" s="10"/>
      <c r="E37" s="3"/>
      <c r="F37" s="7" t="str">
        <f aca="false">IF(C37="","",IF(C37&lt;Synthèse!$B$2,"Expiré",IF(C37-Synthèse!$B$2&lt;=30,"À renouveler","Valide")))</f>
        <v/>
      </c>
    </row>
    <row r="38" customFormat="false" ht="31.5" hidden="false" customHeight="true" outlineLevel="0" collapsed="false">
      <c r="A38" s="2"/>
      <c r="B38" s="2"/>
      <c r="C38" s="5"/>
      <c r="D38" s="5"/>
      <c r="E38" s="2"/>
      <c r="F38" s="7" t="str">
        <f aca="false">IF(C38="","",IF(C38&lt;Synthèse!$B$2,"Expiré",IF(C38-Synthèse!$B$2&lt;=30,"À renouveler","Valide")))</f>
        <v/>
      </c>
    </row>
    <row r="39" customFormat="false" ht="31.5" hidden="false" customHeight="true" outlineLevel="0" collapsed="false">
      <c r="A39" s="3"/>
      <c r="B39" s="3"/>
      <c r="C39" s="10"/>
      <c r="D39" s="10"/>
      <c r="E39" s="3"/>
      <c r="F39" s="7" t="str">
        <f aca="false">IF(C39="","",IF(C39&lt;Synthèse!$B$2,"Expiré",IF(C39-Synthèse!$B$2&lt;=30,"À renouveler","Valide")))</f>
        <v/>
      </c>
    </row>
    <row r="40" customFormat="false" ht="31.5" hidden="false" customHeight="true" outlineLevel="0" collapsed="false">
      <c r="A40" s="2"/>
      <c r="B40" s="2"/>
      <c r="C40" s="5"/>
      <c r="D40" s="5"/>
      <c r="E40" s="2"/>
      <c r="F40" s="7" t="str">
        <f aca="false">IF(C40="","",IF(C40&lt;Synthèse!$B$2,"Expiré",IF(C40-Synthèse!$B$2&lt;=30,"À renouveler","Valide")))</f>
        <v/>
      </c>
    </row>
  </sheetData>
  <autoFilter ref="A1:F40"/>
  <conditionalFormatting sqref="F2:F40">
    <cfRule type="cellIs" priority="2" operator="equal" aboveAverage="0" equalAverage="0" bottom="0" percent="0" rank="0" text="" dxfId="6">
      <formula>"Expiré"</formula>
    </cfRule>
  </conditionalFormatting>
  <dataValidations count="1">
    <dataValidation allowBlank="true" errorStyle="stop" operator="between" showDropDown="false" showErrorMessage="false" showInputMessage="false" sqref="A2:A40" type="list">
      <formula1>Fournisseurs!$A$2:$A$40</formula1>
      <formula2>0</formula2>
    </dataValidation>
  </dataValidations>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2"/>
    <col collapsed="false" customWidth="true" hidden="false" outlineLevel="0" max="3" min="3" style="0" width="36"/>
    <col collapsed="false" customWidth="true" hidden="false" outlineLevel="0" max="4" min="4" style="0" width="52"/>
    <col collapsed="false" customWidth="true" hidden="false" outlineLevel="0" max="5" min="5" style="0" width="13"/>
    <col collapsed="false" customWidth="true" hidden="false" outlineLevel="0" max="6" min="6" style="0" width="26"/>
    <col collapsed="false" customWidth="true" hidden="false" outlineLevel="0" max="7" min="7" style="0" width="13"/>
    <col collapsed="false" customWidth="true" hidden="false" outlineLevel="0" max="8" min="8" style="0" width="42"/>
    <col collapsed="false" customWidth="true" hidden="false" outlineLevel="0" max="9" min="9" style="0" width="12"/>
    <col collapsed="false" customWidth="true" hidden="false" outlineLevel="0" max="10" min="10" style="0" width="10"/>
  </cols>
  <sheetData>
    <row r="1" customFormat="false" ht="36" hidden="false" customHeight="true" outlineLevel="0" collapsed="false">
      <c r="A1" s="1" t="s">
        <v>48</v>
      </c>
      <c r="B1" s="1" t="s">
        <v>49</v>
      </c>
      <c r="C1" s="1" t="s">
        <v>114</v>
      </c>
      <c r="D1" s="1" t="s">
        <v>115</v>
      </c>
      <c r="E1" s="1" t="s">
        <v>116</v>
      </c>
      <c r="F1" s="1" t="s">
        <v>117</v>
      </c>
      <c r="G1" s="1" t="s">
        <v>118</v>
      </c>
      <c r="H1" s="1" t="s">
        <v>119</v>
      </c>
      <c r="I1" s="1" t="s">
        <v>120</v>
      </c>
      <c r="J1" s="1" t="s">
        <v>121</v>
      </c>
    </row>
    <row r="2" customFormat="false" ht="43.5" hidden="false" customHeight="true" outlineLevel="0" collapsed="false">
      <c r="A2" s="2" t="s">
        <v>122</v>
      </c>
      <c r="B2" s="2" t="s">
        <v>66</v>
      </c>
      <c r="C2" s="2" t="s">
        <v>123</v>
      </c>
      <c r="D2" s="2" t="s">
        <v>124</v>
      </c>
      <c r="E2" s="2" t="s">
        <v>125</v>
      </c>
      <c r="F2" s="2" t="s">
        <v>72</v>
      </c>
      <c r="G2" s="5" t="n">
        <v>46477</v>
      </c>
      <c r="H2" s="2" t="s">
        <v>126</v>
      </c>
      <c r="I2" s="2" t="s">
        <v>127</v>
      </c>
      <c r="J2" s="7" t="str">
        <f aca="false">IF(OR(G2="",I2="",I2="Soldée",I2="Abandonnée"),"",IF(G2&lt;Synthèse!$B$2,"Oui","Non"))</f>
        <v>Non</v>
      </c>
    </row>
    <row r="3" customFormat="false" ht="43.5" hidden="false" customHeight="true" outlineLevel="0" collapsed="false">
      <c r="A3" s="3" t="s">
        <v>128</v>
      </c>
      <c r="B3" s="3" t="s">
        <v>66</v>
      </c>
      <c r="C3" s="3" t="s">
        <v>123</v>
      </c>
      <c r="D3" s="3" t="s">
        <v>129</v>
      </c>
      <c r="E3" s="3" t="s">
        <v>125</v>
      </c>
      <c r="F3" s="3" t="s">
        <v>84</v>
      </c>
      <c r="G3" s="10" t="n">
        <v>46356</v>
      </c>
      <c r="H3" s="3" t="s">
        <v>130</v>
      </c>
      <c r="I3" s="3" t="s">
        <v>127</v>
      </c>
      <c r="J3" s="7" t="str">
        <f aca="false">IF(OR(G3="",I3="",I3="Soldée",I3="Abandonnée"),"",IF(G3&lt;Synthèse!$B$2,"Oui","Non"))</f>
        <v>Non</v>
      </c>
    </row>
    <row r="4" customFormat="false" ht="43.5" hidden="false" customHeight="true" outlineLevel="0" collapsed="false">
      <c r="A4" s="2" t="s">
        <v>131</v>
      </c>
      <c r="B4" s="2" t="s">
        <v>96</v>
      </c>
      <c r="C4" s="2" t="s">
        <v>132</v>
      </c>
      <c r="D4" s="2" t="s">
        <v>133</v>
      </c>
      <c r="E4" s="2" t="s">
        <v>125</v>
      </c>
      <c r="F4" s="2" t="s">
        <v>100</v>
      </c>
      <c r="G4" s="5" t="n">
        <v>46310</v>
      </c>
      <c r="H4" s="2" t="s">
        <v>134</v>
      </c>
      <c r="I4" s="2" t="s">
        <v>127</v>
      </c>
      <c r="J4" s="7" t="str">
        <f aca="false">IF(OR(G4="",I4="",I4="Soldée",I4="Abandonnée"),"",IF(G4&lt;Synthèse!$B$2,"Oui","Non"))</f>
        <v>Oui</v>
      </c>
    </row>
    <row r="5" customFormat="false" ht="43.5" hidden="false" customHeight="true" outlineLevel="0" collapsed="false">
      <c r="A5" s="3" t="s">
        <v>135</v>
      </c>
      <c r="B5" s="3" t="s">
        <v>85</v>
      </c>
      <c r="C5" s="3" t="s">
        <v>136</v>
      </c>
      <c r="D5" s="3" t="s">
        <v>137</v>
      </c>
      <c r="E5" s="3" t="s">
        <v>125</v>
      </c>
      <c r="F5" s="3" t="s">
        <v>90</v>
      </c>
      <c r="G5" s="10" t="n">
        <v>46371</v>
      </c>
      <c r="H5" s="3" t="s">
        <v>138</v>
      </c>
      <c r="I5" s="3" t="s">
        <v>139</v>
      </c>
      <c r="J5" s="7" t="str">
        <f aca="false">IF(OR(G5="",I5="",I5="Soldée",I5="Abandonnée"),"",IF(G5&lt;Synthèse!$B$2,"Oui","Non"))</f>
        <v>Non</v>
      </c>
    </row>
    <row r="6" customFormat="false" ht="43.5" hidden="false" customHeight="true" outlineLevel="0" collapsed="false">
      <c r="A6" s="2" t="s">
        <v>140</v>
      </c>
      <c r="B6" s="2" t="s">
        <v>91</v>
      </c>
      <c r="C6" s="2" t="s">
        <v>141</v>
      </c>
      <c r="D6" s="2" t="s">
        <v>142</v>
      </c>
      <c r="E6" s="2" t="s">
        <v>125</v>
      </c>
      <c r="F6" s="2" t="s">
        <v>94</v>
      </c>
      <c r="G6" s="5" t="n">
        <v>46326</v>
      </c>
      <c r="H6" s="2" t="s">
        <v>143</v>
      </c>
      <c r="I6" s="2" t="s">
        <v>127</v>
      </c>
      <c r="J6" s="7" t="str">
        <f aca="false">IF(OR(G6="",I6="",I6="Soldée",I6="Abandonnée"),"",IF(G6&lt;Synthèse!$B$2,"Oui","Non"))</f>
        <v>Non</v>
      </c>
    </row>
    <row r="7" customFormat="false" ht="43.5" hidden="false" customHeight="true" outlineLevel="0" collapsed="false">
      <c r="A7" s="3" t="s">
        <v>144</v>
      </c>
      <c r="B7" s="3" t="s">
        <v>79</v>
      </c>
      <c r="C7" s="3" t="s">
        <v>145</v>
      </c>
      <c r="D7" s="3" t="s">
        <v>146</v>
      </c>
      <c r="E7" s="3" t="s">
        <v>147</v>
      </c>
      <c r="F7" s="3" t="s">
        <v>84</v>
      </c>
      <c r="G7" s="10" t="n">
        <v>46300</v>
      </c>
      <c r="H7" s="3" t="s">
        <v>148</v>
      </c>
      <c r="I7" s="3" t="s">
        <v>149</v>
      </c>
      <c r="J7" s="7" t="str">
        <f aca="false">IF(OR(G7="",I7="",I7="Soldée",I7="Abandonnée"),"",IF(G7&lt;Synthèse!$B$2,"Oui","Non"))</f>
        <v/>
      </c>
    </row>
    <row r="8" customFormat="false" ht="43.5" hidden="false" customHeight="true" outlineLevel="0" collapsed="false">
      <c r="A8" s="2" t="s">
        <v>150</v>
      </c>
      <c r="B8" s="2" t="s">
        <v>96</v>
      </c>
      <c r="C8" s="2" t="s">
        <v>132</v>
      </c>
      <c r="D8" s="2" t="s">
        <v>151</v>
      </c>
      <c r="E8" s="2" t="s">
        <v>125</v>
      </c>
      <c r="F8" s="2" t="s">
        <v>100</v>
      </c>
      <c r="G8" s="5" t="n">
        <v>46371</v>
      </c>
      <c r="H8" s="2" t="s">
        <v>152</v>
      </c>
      <c r="I8" s="2" t="s">
        <v>139</v>
      </c>
      <c r="J8" s="7" t="str">
        <f aca="false">IF(OR(G8="",I8="",I8="Soldée",I8="Abandonnée"),"",IF(G8&lt;Synthèse!$B$2,"Oui","Non"))</f>
        <v>Non</v>
      </c>
    </row>
    <row r="9" customFormat="false" ht="43.5" hidden="false" customHeight="true" outlineLevel="0" collapsed="false">
      <c r="A9" s="3"/>
      <c r="B9" s="3"/>
      <c r="C9" s="3"/>
      <c r="D9" s="3"/>
      <c r="E9" s="3"/>
      <c r="F9" s="3"/>
      <c r="G9" s="10"/>
      <c r="H9" s="3"/>
      <c r="I9" s="3"/>
      <c r="J9" s="7" t="str">
        <f aca="false">IF(OR(G9="",I9="",I9="Soldée",I9="Abandonnée"),"",IF(G9&lt;Synthèse!$B$2,"Oui","Non"))</f>
        <v/>
      </c>
    </row>
    <row r="10" customFormat="false" ht="43.5" hidden="false" customHeight="true" outlineLevel="0" collapsed="false">
      <c r="A10" s="2"/>
      <c r="B10" s="2"/>
      <c r="C10" s="2"/>
      <c r="D10" s="2"/>
      <c r="E10" s="2"/>
      <c r="F10" s="2"/>
      <c r="G10" s="5"/>
      <c r="H10" s="2"/>
      <c r="I10" s="2"/>
      <c r="J10" s="7" t="str">
        <f aca="false">IF(OR(G10="",I10="",I10="Soldée",I10="Abandonnée"),"",IF(G10&lt;Synthèse!$B$2,"Oui","Non"))</f>
        <v/>
      </c>
    </row>
    <row r="11" customFormat="false" ht="43.5" hidden="false" customHeight="true" outlineLevel="0" collapsed="false">
      <c r="A11" s="3"/>
      <c r="B11" s="3"/>
      <c r="C11" s="3"/>
      <c r="D11" s="3"/>
      <c r="E11" s="3"/>
      <c r="F11" s="3"/>
      <c r="G11" s="10"/>
      <c r="H11" s="3"/>
      <c r="I11" s="3"/>
      <c r="J11" s="7" t="str">
        <f aca="false">IF(OR(G11="",I11="",I11="Soldée",I11="Abandonnée"),"",IF(G11&lt;Synthèse!$B$2,"Oui","Non"))</f>
        <v/>
      </c>
    </row>
    <row r="12" customFormat="false" ht="43.5" hidden="false" customHeight="true" outlineLevel="0" collapsed="false">
      <c r="A12" s="2"/>
      <c r="B12" s="2"/>
      <c r="C12" s="2"/>
      <c r="D12" s="2"/>
      <c r="E12" s="2"/>
      <c r="F12" s="2"/>
      <c r="G12" s="5"/>
      <c r="H12" s="2"/>
      <c r="I12" s="2"/>
      <c r="J12" s="7" t="str">
        <f aca="false">IF(OR(G12="",I12="",I12="Soldée",I12="Abandonnée"),"",IF(G12&lt;Synthèse!$B$2,"Oui","Non"))</f>
        <v/>
      </c>
    </row>
    <row r="13" customFormat="false" ht="43.5" hidden="false" customHeight="true" outlineLevel="0" collapsed="false">
      <c r="A13" s="3"/>
      <c r="B13" s="3"/>
      <c r="C13" s="3"/>
      <c r="D13" s="3"/>
      <c r="E13" s="3"/>
      <c r="F13" s="3"/>
      <c r="G13" s="10"/>
      <c r="H13" s="3"/>
      <c r="I13" s="3"/>
      <c r="J13" s="7" t="str">
        <f aca="false">IF(OR(G13="",I13="",I13="Soldée",I13="Abandonnée"),"",IF(G13&lt;Synthèse!$B$2,"Oui","Non"))</f>
        <v/>
      </c>
    </row>
    <row r="14" customFormat="false" ht="43.5" hidden="false" customHeight="true" outlineLevel="0" collapsed="false">
      <c r="A14" s="2"/>
      <c r="B14" s="2"/>
      <c r="C14" s="2"/>
      <c r="D14" s="2"/>
      <c r="E14" s="2"/>
      <c r="F14" s="2"/>
      <c r="G14" s="5"/>
      <c r="H14" s="2"/>
      <c r="I14" s="2"/>
      <c r="J14" s="7" t="str">
        <f aca="false">IF(OR(G14="",I14="",I14="Soldée",I14="Abandonnée"),"",IF(G14&lt;Synthèse!$B$2,"Oui","Non"))</f>
        <v/>
      </c>
    </row>
    <row r="15" customFormat="false" ht="43.5" hidden="false" customHeight="true" outlineLevel="0" collapsed="false">
      <c r="A15" s="3"/>
      <c r="B15" s="3"/>
      <c r="C15" s="3"/>
      <c r="D15" s="3"/>
      <c r="E15" s="3"/>
      <c r="F15" s="3"/>
      <c r="G15" s="10"/>
      <c r="H15" s="3"/>
      <c r="I15" s="3"/>
      <c r="J15" s="7" t="str">
        <f aca="false">IF(OR(G15="",I15="",I15="Soldée",I15="Abandonnée"),"",IF(G15&lt;Synthèse!$B$2,"Oui","Non"))</f>
        <v/>
      </c>
    </row>
    <row r="16" customFormat="false" ht="43.5" hidden="false" customHeight="true" outlineLevel="0" collapsed="false">
      <c r="A16" s="2"/>
      <c r="B16" s="2"/>
      <c r="C16" s="2"/>
      <c r="D16" s="2"/>
      <c r="E16" s="2"/>
      <c r="F16" s="2"/>
      <c r="G16" s="5"/>
      <c r="H16" s="2"/>
      <c r="I16" s="2"/>
      <c r="J16" s="7" t="str">
        <f aca="false">IF(OR(G16="",I16="",I16="Soldée",I16="Abandonnée"),"",IF(G16&lt;Synthèse!$B$2,"Oui","Non"))</f>
        <v/>
      </c>
    </row>
    <row r="17" customFormat="false" ht="43.5" hidden="false" customHeight="true" outlineLevel="0" collapsed="false">
      <c r="A17" s="3"/>
      <c r="B17" s="3"/>
      <c r="C17" s="3"/>
      <c r="D17" s="3"/>
      <c r="E17" s="3"/>
      <c r="F17" s="3"/>
      <c r="G17" s="10"/>
      <c r="H17" s="3"/>
      <c r="I17" s="3"/>
      <c r="J17" s="7" t="str">
        <f aca="false">IF(OR(G17="",I17="",I17="Soldée",I17="Abandonnée"),"",IF(G17&lt;Synthèse!$B$2,"Oui","Non"))</f>
        <v/>
      </c>
    </row>
    <row r="18" customFormat="false" ht="43.5" hidden="false" customHeight="true" outlineLevel="0" collapsed="false">
      <c r="A18" s="2"/>
      <c r="B18" s="2"/>
      <c r="C18" s="2"/>
      <c r="D18" s="2"/>
      <c r="E18" s="2"/>
      <c r="F18" s="2"/>
      <c r="G18" s="5"/>
      <c r="H18" s="2"/>
      <c r="I18" s="2"/>
      <c r="J18" s="7" t="str">
        <f aca="false">IF(OR(G18="",I18="",I18="Soldée",I18="Abandonnée"),"",IF(G18&lt;Synthèse!$B$2,"Oui","Non"))</f>
        <v/>
      </c>
    </row>
    <row r="19" customFormat="false" ht="43.5" hidden="false" customHeight="true" outlineLevel="0" collapsed="false">
      <c r="A19" s="3"/>
      <c r="B19" s="3"/>
      <c r="C19" s="3"/>
      <c r="D19" s="3"/>
      <c r="E19" s="3"/>
      <c r="F19" s="3"/>
      <c r="G19" s="10"/>
      <c r="H19" s="3"/>
      <c r="I19" s="3"/>
      <c r="J19" s="7" t="str">
        <f aca="false">IF(OR(G19="",I19="",I19="Soldée",I19="Abandonnée"),"",IF(G19&lt;Synthèse!$B$2,"Oui","Non"))</f>
        <v/>
      </c>
    </row>
    <row r="20" customFormat="false" ht="43.5" hidden="false" customHeight="true" outlineLevel="0" collapsed="false">
      <c r="A20" s="2"/>
      <c r="B20" s="2"/>
      <c r="C20" s="2"/>
      <c r="D20" s="2"/>
      <c r="E20" s="2"/>
      <c r="F20" s="2"/>
      <c r="G20" s="5"/>
      <c r="H20" s="2"/>
      <c r="I20" s="2"/>
      <c r="J20" s="7" t="str">
        <f aca="false">IF(OR(G20="",I20="",I20="Soldée",I20="Abandonnée"),"",IF(G20&lt;Synthèse!$B$2,"Oui","Non"))</f>
        <v/>
      </c>
    </row>
    <row r="21" customFormat="false" ht="43.5" hidden="false" customHeight="true" outlineLevel="0" collapsed="false">
      <c r="A21" s="3"/>
      <c r="B21" s="3"/>
      <c r="C21" s="3"/>
      <c r="D21" s="3"/>
      <c r="E21" s="3"/>
      <c r="F21" s="3"/>
      <c r="G21" s="10"/>
      <c r="H21" s="3"/>
      <c r="I21" s="3"/>
      <c r="J21" s="7" t="str">
        <f aca="false">IF(OR(G21="",I21="",I21="Soldée",I21="Abandonnée"),"",IF(G21&lt;Synthèse!$B$2,"Oui","Non"))</f>
        <v/>
      </c>
    </row>
    <row r="22" customFormat="false" ht="43.5" hidden="false" customHeight="true" outlineLevel="0" collapsed="false">
      <c r="A22" s="2"/>
      <c r="B22" s="2"/>
      <c r="C22" s="2"/>
      <c r="D22" s="2"/>
      <c r="E22" s="2"/>
      <c r="F22" s="2"/>
      <c r="G22" s="5"/>
      <c r="H22" s="2"/>
      <c r="I22" s="2"/>
      <c r="J22" s="7" t="str">
        <f aca="false">IF(OR(G22="",I22="",I22="Soldée",I22="Abandonnée"),"",IF(G22&lt;Synthèse!$B$2,"Oui","Non"))</f>
        <v/>
      </c>
    </row>
    <row r="23" customFormat="false" ht="43.5" hidden="false" customHeight="true" outlineLevel="0" collapsed="false">
      <c r="A23" s="3"/>
      <c r="B23" s="3"/>
      <c r="C23" s="3"/>
      <c r="D23" s="3"/>
      <c r="E23" s="3"/>
      <c r="F23" s="3"/>
      <c r="G23" s="10"/>
      <c r="H23" s="3"/>
      <c r="I23" s="3"/>
      <c r="J23" s="7" t="str">
        <f aca="false">IF(OR(G23="",I23="",I23="Soldée",I23="Abandonnée"),"",IF(G23&lt;Synthèse!$B$2,"Oui","Non"))</f>
        <v/>
      </c>
    </row>
    <row r="24" customFormat="false" ht="43.5" hidden="false" customHeight="true" outlineLevel="0" collapsed="false">
      <c r="A24" s="2"/>
      <c r="B24" s="2"/>
      <c r="C24" s="2"/>
      <c r="D24" s="2"/>
      <c r="E24" s="2"/>
      <c r="F24" s="2"/>
      <c r="G24" s="5"/>
      <c r="H24" s="2"/>
      <c r="I24" s="2"/>
      <c r="J24" s="7" t="str">
        <f aca="false">IF(OR(G24="",I24="",I24="Soldée",I24="Abandonnée"),"",IF(G24&lt;Synthèse!$B$2,"Oui","Non"))</f>
        <v/>
      </c>
    </row>
    <row r="25" customFormat="false" ht="43.5" hidden="false" customHeight="true" outlineLevel="0" collapsed="false">
      <c r="A25" s="3"/>
      <c r="B25" s="3"/>
      <c r="C25" s="3"/>
      <c r="D25" s="3"/>
      <c r="E25" s="3"/>
      <c r="F25" s="3"/>
      <c r="G25" s="10"/>
      <c r="H25" s="3"/>
      <c r="I25" s="3"/>
      <c r="J25" s="7" t="str">
        <f aca="false">IF(OR(G25="",I25="",I25="Soldée",I25="Abandonnée"),"",IF(G25&lt;Synthèse!$B$2,"Oui","Non"))</f>
        <v/>
      </c>
    </row>
    <row r="26" customFormat="false" ht="43.5" hidden="false" customHeight="true" outlineLevel="0" collapsed="false">
      <c r="A26" s="2"/>
      <c r="B26" s="2"/>
      <c r="C26" s="2"/>
      <c r="D26" s="2"/>
      <c r="E26" s="2"/>
      <c r="F26" s="2"/>
      <c r="G26" s="5"/>
      <c r="H26" s="2"/>
      <c r="I26" s="2"/>
      <c r="J26" s="7" t="str">
        <f aca="false">IF(OR(G26="",I26="",I26="Soldée",I26="Abandonnée"),"",IF(G26&lt;Synthèse!$B$2,"Oui","Non"))</f>
        <v/>
      </c>
    </row>
    <row r="27" customFormat="false" ht="43.5" hidden="false" customHeight="true" outlineLevel="0" collapsed="false">
      <c r="A27" s="3"/>
      <c r="B27" s="3"/>
      <c r="C27" s="3"/>
      <c r="D27" s="3"/>
      <c r="E27" s="3"/>
      <c r="F27" s="3"/>
      <c r="G27" s="10"/>
      <c r="H27" s="3"/>
      <c r="I27" s="3"/>
      <c r="J27" s="7" t="str">
        <f aca="false">IF(OR(G27="",I27="",I27="Soldée",I27="Abandonnée"),"",IF(G27&lt;Synthèse!$B$2,"Oui","Non"))</f>
        <v/>
      </c>
    </row>
    <row r="28" customFormat="false" ht="43.5" hidden="false" customHeight="true" outlineLevel="0" collapsed="false">
      <c r="A28" s="2"/>
      <c r="B28" s="2"/>
      <c r="C28" s="2"/>
      <c r="D28" s="2"/>
      <c r="E28" s="2"/>
      <c r="F28" s="2"/>
      <c r="G28" s="5"/>
      <c r="H28" s="2"/>
      <c r="I28" s="2"/>
      <c r="J28" s="7" t="str">
        <f aca="false">IF(OR(G28="",I28="",I28="Soldée",I28="Abandonnée"),"",IF(G28&lt;Synthèse!$B$2,"Oui","Non"))</f>
        <v/>
      </c>
    </row>
    <row r="29" customFormat="false" ht="43.5" hidden="false" customHeight="true" outlineLevel="0" collapsed="false">
      <c r="A29" s="3"/>
      <c r="B29" s="3"/>
      <c r="C29" s="3"/>
      <c r="D29" s="3"/>
      <c r="E29" s="3"/>
      <c r="F29" s="3"/>
      <c r="G29" s="10"/>
      <c r="H29" s="3"/>
      <c r="I29" s="3"/>
      <c r="J29" s="7" t="str">
        <f aca="false">IF(OR(G29="",I29="",I29="Soldée",I29="Abandonnée"),"",IF(G29&lt;Synthèse!$B$2,"Oui","Non"))</f>
        <v/>
      </c>
    </row>
    <row r="30" customFormat="false" ht="43.5" hidden="false" customHeight="true" outlineLevel="0" collapsed="false">
      <c r="A30" s="2"/>
      <c r="B30" s="2"/>
      <c r="C30" s="2"/>
      <c r="D30" s="2"/>
      <c r="E30" s="2"/>
      <c r="F30" s="2"/>
      <c r="G30" s="5"/>
      <c r="H30" s="2"/>
      <c r="I30" s="2"/>
      <c r="J30" s="7" t="str">
        <f aca="false">IF(OR(G30="",I30="",I30="Soldée",I30="Abandonnée"),"",IF(G30&lt;Synthèse!$B$2,"Oui","Non"))</f>
        <v/>
      </c>
    </row>
    <row r="31" customFormat="false" ht="43.5" hidden="false" customHeight="true" outlineLevel="0" collapsed="false">
      <c r="A31" s="3"/>
      <c r="B31" s="3"/>
      <c r="C31" s="3"/>
      <c r="D31" s="3"/>
      <c r="E31" s="3"/>
      <c r="F31" s="3"/>
      <c r="G31" s="10"/>
      <c r="H31" s="3"/>
      <c r="I31" s="3"/>
      <c r="J31" s="7" t="str">
        <f aca="false">IF(OR(G31="",I31="",I31="Soldée",I31="Abandonnée"),"",IF(G31&lt;Synthèse!$B$2,"Oui","Non"))</f>
        <v/>
      </c>
    </row>
    <row r="32" customFormat="false" ht="43.5" hidden="false" customHeight="true" outlineLevel="0" collapsed="false">
      <c r="A32" s="2"/>
      <c r="B32" s="2"/>
      <c r="C32" s="2"/>
      <c r="D32" s="2"/>
      <c r="E32" s="2"/>
      <c r="F32" s="2"/>
      <c r="G32" s="5"/>
      <c r="H32" s="2"/>
      <c r="I32" s="2"/>
      <c r="J32" s="7" t="str">
        <f aca="false">IF(OR(G32="",I32="",I32="Soldée",I32="Abandonnée"),"",IF(G32&lt;Synthèse!$B$2,"Oui","Non"))</f>
        <v/>
      </c>
    </row>
    <row r="33" customFormat="false" ht="43.5" hidden="false" customHeight="true" outlineLevel="0" collapsed="false">
      <c r="A33" s="3"/>
      <c r="B33" s="3"/>
      <c r="C33" s="3"/>
      <c r="D33" s="3"/>
      <c r="E33" s="3"/>
      <c r="F33" s="3"/>
      <c r="G33" s="10"/>
      <c r="H33" s="3"/>
      <c r="I33" s="3"/>
      <c r="J33" s="7" t="str">
        <f aca="false">IF(OR(G33="",I33="",I33="Soldée",I33="Abandonnée"),"",IF(G33&lt;Synthèse!$B$2,"Oui","Non"))</f>
        <v/>
      </c>
    </row>
    <row r="34" customFormat="false" ht="43.5" hidden="false" customHeight="true" outlineLevel="0" collapsed="false">
      <c r="A34" s="2"/>
      <c r="B34" s="2"/>
      <c r="C34" s="2"/>
      <c r="D34" s="2"/>
      <c r="E34" s="2"/>
      <c r="F34" s="2"/>
      <c r="G34" s="5"/>
      <c r="H34" s="2"/>
      <c r="I34" s="2"/>
      <c r="J34" s="7" t="str">
        <f aca="false">IF(OR(G34="",I34="",I34="Soldée",I34="Abandonnée"),"",IF(G34&lt;Synthèse!$B$2,"Oui","Non"))</f>
        <v/>
      </c>
    </row>
    <row r="35" customFormat="false" ht="43.5" hidden="false" customHeight="true" outlineLevel="0" collapsed="false">
      <c r="A35" s="3"/>
      <c r="B35" s="3"/>
      <c r="C35" s="3"/>
      <c r="D35" s="3"/>
      <c r="E35" s="3"/>
      <c r="F35" s="3"/>
      <c r="G35" s="10"/>
      <c r="H35" s="3"/>
      <c r="I35" s="3"/>
      <c r="J35" s="7" t="str">
        <f aca="false">IF(OR(G35="",I35="",I35="Soldée",I35="Abandonnée"),"",IF(G35&lt;Synthèse!$B$2,"Oui","Non"))</f>
        <v/>
      </c>
    </row>
    <row r="36" customFormat="false" ht="43.5" hidden="false" customHeight="true" outlineLevel="0" collapsed="false">
      <c r="A36" s="2"/>
      <c r="B36" s="2"/>
      <c r="C36" s="2"/>
      <c r="D36" s="2"/>
      <c r="E36" s="2"/>
      <c r="F36" s="2"/>
      <c r="G36" s="5"/>
      <c r="H36" s="2"/>
      <c r="I36" s="2"/>
      <c r="J36" s="7" t="str">
        <f aca="false">IF(OR(G36="",I36="",I36="Soldée",I36="Abandonnée"),"",IF(G36&lt;Synthèse!$B$2,"Oui","Non"))</f>
        <v/>
      </c>
    </row>
    <row r="37" customFormat="false" ht="43.5" hidden="false" customHeight="true" outlineLevel="0" collapsed="false">
      <c r="A37" s="3"/>
      <c r="B37" s="3"/>
      <c r="C37" s="3"/>
      <c r="D37" s="3"/>
      <c r="E37" s="3"/>
      <c r="F37" s="3"/>
      <c r="G37" s="10"/>
      <c r="H37" s="3"/>
      <c r="I37" s="3"/>
      <c r="J37" s="7" t="str">
        <f aca="false">IF(OR(G37="",I37="",I37="Soldée",I37="Abandonnée"),"",IF(G37&lt;Synthèse!$B$2,"Oui","Non"))</f>
        <v/>
      </c>
    </row>
    <row r="38" customFormat="false" ht="43.5" hidden="false" customHeight="true" outlineLevel="0" collapsed="false">
      <c r="A38" s="2"/>
      <c r="B38" s="2"/>
      <c r="C38" s="2"/>
      <c r="D38" s="2"/>
      <c r="E38" s="2"/>
      <c r="F38" s="2"/>
      <c r="G38" s="5"/>
      <c r="H38" s="2"/>
      <c r="I38" s="2"/>
      <c r="J38" s="7" t="str">
        <f aca="false">IF(OR(G38="",I38="",I38="Soldée",I38="Abandonnée"),"",IF(G38&lt;Synthèse!$B$2,"Oui","Non"))</f>
        <v/>
      </c>
    </row>
    <row r="39" customFormat="false" ht="43.5" hidden="false" customHeight="true" outlineLevel="0" collapsed="false">
      <c r="A39" s="3"/>
      <c r="B39" s="3"/>
      <c r="C39" s="3"/>
      <c r="D39" s="3"/>
      <c r="E39" s="3"/>
      <c r="F39" s="3"/>
      <c r="G39" s="10"/>
      <c r="H39" s="3"/>
      <c r="I39" s="3"/>
      <c r="J39" s="7" t="str">
        <f aca="false">IF(OR(G39="",I39="",I39="Soldée",I39="Abandonnée"),"",IF(G39&lt;Synthèse!$B$2,"Oui","Non"))</f>
        <v/>
      </c>
    </row>
    <row r="40" customFormat="false" ht="43.5" hidden="false" customHeight="true" outlineLevel="0" collapsed="false">
      <c r="A40" s="2"/>
      <c r="B40" s="2"/>
      <c r="C40" s="2"/>
      <c r="D40" s="2"/>
      <c r="E40" s="2"/>
      <c r="F40" s="2"/>
      <c r="G40" s="5"/>
      <c r="H40" s="2"/>
      <c r="I40" s="2"/>
      <c r="J40" s="7" t="str">
        <f aca="false">IF(OR(G40="",I40="",I40="Soldée",I40="Abandonnée"),"",IF(G40&lt;Synthèse!$B$2,"Oui","Non"))</f>
        <v/>
      </c>
    </row>
    <row r="41" customFormat="false" ht="43.5" hidden="false" customHeight="true" outlineLevel="0" collapsed="false">
      <c r="A41" s="3"/>
      <c r="B41" s="3"/>
      <c r="C41" s="3"/>
      <c r="D41" s="3"/>
      <c r="E41" s="3"/>
      <c r="F41" s="3"/>
      <c r="G41" s="10"/>
      <c r="H41" s="3"/>
      <c r="I41" s="3"/>
      <c r="J41" s="7" t="str">
        <f aca="false">IF(OR(G41="",I41="",I41="Soldée",I41="Abandonnée"),"",IF(G41&lt;Synthèse!$B$2,"Oui","Non"))</f>
        <v/>
      </c>
    </row>
    <row r="42" customFormat="false" ht="43.5" hidden="false" customHeight="true" outlineLevel="0" collapsed="false">
      <c r="A42" s="2"/>
      <c r="B42" s="2"/>
      <c r="C42" s="2"/>
      <c r="D42" s="2"/>
      <c r="E42" s="2"/>
      <c r="F42" s="2"/>
      <c r="G42" s="5"/>
      <c r="H42" s="2"/>
      <c r="I42" s="2"/>
      <c r="J42" s="7" t="str">
        <f aca="false">IF(OR(G42="",I42="",I42="Soldée",I42="Abandonnée"),"",IF(G42&lt;Synthèse!$B$2,"Oui","Non"))</f>
        <v/>
      </c>
    </row>
    <row r="43" customFormat="false" ht="43.5" hidden="false" customHeight="true" outlineLevel="0" collapsed="false">
      <c r="A43" s="3"/>
      <c r="B43" s="3"/>
      <c r="C43" s="3"/>
      <c r="D43" s="3"/>
      <c r="E43" s="3"/>
      <c r="F43" s="3"/>
      <c r="G43" s="10"/>
      <c r="H43" s="3"/>
      <c r="I43" s="3"/>
      <c r="J43" s="7" t="str">
        <f aca="false">IF(OR(G43="",I43="",I43="Soldée",I43="Abandonnée"),"",IF(G43&lt;Synthèse!$B$2,"Oui","Non"))</f>
        <v/>
      </c>
    </row>
    <row r="44" customFormat="false" ht="43.5" hidden="false" customHeight="true" outlineLevel="0" collapsed="false">
      <c r="A44" s="2"/>
      <c r="B44" s="2"/>
      <c r="C44" s="2"/>
      <c r="D44" s="2"/>
      <c r="E44" s="2"/>
      <c r="F44" s="2"/>
      <c r="G44" s="5"/>
      <c r="H44" s="2"/>
      <c r="I44" s="2"/>
      <c r="J44" s="7" t="str">
        <f aca="false">IF(OR(G44="",I44="",I44="Soldée",I44="Abandonnée"),"",IF(G44&lt;Synthèse!$B$2,"Oui","Non"))</f>
        <v/>
      </c>
    </row>
    <row r="45" customFormat="false" ht="43.5" hidden="false" customHeight="true" outlineLevel="0" collapsed="false">
      <c r="A45" s="3"/>
      <c r="B45" s="3"/>
      <c r="C45" s="3"/>
      <c r="D45" s="3"/>
      <c r="E45" s="3"/>
      <c r="F45" s="3"/>
      <c r="G45" s="10"/>
      <c r="H45" s="3"/>
      <c r="I45" s="3"/>
      <c r="J45" s="7" t="str">
        <f aca="false">IF(OR(G45="",I45="",I45="Soldée",I45="Abandonnée"),"",IF(G45&lt;Synthèse!$B$2,"Oui","Non"))</f>
        <v/>
      </c>
    </row>
    <row r="46" customFormat="false" ht="43.5" hidden="false" customHeight="true" outlineLevel="0" collapsed="false">
      <c r="A46" s="2"/>
      <c r="B46" s="2"/>
      <c r="C46" s="2"/>
      <c r="D46" s="2"/>
      <c r="E46" s="2"/>
      <c r="F46" s="2"/>
      <c r="G46" s="5"/>
      <c r="H46" s="2"/>
      <c r="I46" s="2"/>
      <c r="J46" s="7" t="str">
        <f aca="false">IF(OR(G46="",I46="",I46="Soldée",I46="Abandonnée"),"",IF(G46&lt;Synthèse!$B$2,"Oui","Non"))</f>
        <v/>
      </c>
    </row>
    <row r="47" customFormat="false" ht="43.5" hidden="false" customHeight="true" outlineLevel="0" collapsed="false">
      <c r="A47" s="3"/>
      <c r="B47" s="3"/>
      <c r="C47" s="3"/>
      <c r="D47" s="3"/>
      <c r="E47" s="3"/>
      <c r="F47" s="3"/>
      <c r="G47" s="10"/>
      <c r="H47" s="3"/>
      <c r="I47" s="3"/>
      <c r="J47" s="7" t="str">
        <f aca="false">IF(OR(G47="",I47="",I47="Soldée",I47="Abandonnée"),"",IF(G47&lt;Synthèse!$B$2,"Oui","Non"))</f>
        <v/>
      </c>
    </row>
    <row r="48" customFormat="false" ht="43.5" hidden="false" customHeight="true" outlineLevel="0" collapsed="false">
      <c r="A48" s="2"/>
      <c r="B48" s="2"/>
      <c r="C48" s="2"/>
      <c r="D48" s="2"/>
      <c r="E48" s="2"/>
      <c r="F48" s="2"/>
      <c r="G48" s="5"/>
      <c r="H48" s="2"/>
      <c r="I48" s="2"/>
      <c r="J48" s="7" t="str">
        <f aca="false">IF(OR(G48="",I48="",I48="Soldée",I48="Abandonnée"),"",IF(G48&lt;Synthèse!$B$2,"Oui","Non"))</f>
        <v/>
      </c>
    </row>
    <row r="49" customFormat="false" ht="43.5" hidden="false" customHeight="true" outlineLevel="0" collapsed="false">
      <c r="A49" s="3"/>
      <c r="B49" s="3"/>
      <c r="C49" s="3"/>
      <c r="D49" s="3"/>
      <c r="E49" s="3"/>
      <c r="F49" s="3"/>
      <c r="G49" s="10"/>
      <c r="H49" s="3"/>
      <c r="I49" s="3"/>
      <c r="J49" s="7" t="str">
        <f aca="false">IF(OR(G49="",I49="",I49="Soldée",I49="Abandonnée"),"",IF(G49&lt;Synthèse!$B$2,"Oui","Non"))</f>
        <v/>
      </c>
    </row>
    <row r="50" customFormat="false" ht="43.5" hidden="false" customHeight="true" outlineLevel="0" collapsed="false">
      <c r="A50" s="2"/>
      <c r="B50" s="2"/>
      <c r="C50" s="2"/>
      <c r="D50" s="2"/>
      <c r="E50" s="2"/>
      <c r="F50" s="2"/>
      <c r="G50" s="5"/>
      <c r="H50" s="2"/>
      <c r="I50" s="2"/>
      <c r="J50" s="7" t="str">
        <f aca="false">IF(OR(G50="",I50="",I50="Soldée",I50="Abandonnée"),"",IF(G50&lt;Synthèse!$B$2,"Oui","Non"))</f>
        <v/>
      </c>
    </row>
    <row r="51" customFormat="false" ht="43.5" hidden="false" customHeight="true" outlineLevel="0" collapsed="false">
      <c r="A51" s="3"/>
      <c r="B51" s="3"/>
      <c r="C51" s="3"/>
      <c r="D51" s="3"/>
      <c r="E51" s="3"/>
      <c r="F51" s="3"/>
      <c r="G51" s="10"/>
      <c r="H51" s="3"/>
      <c r="I51" s="3"/>
      <c r="J51" s="7" t="str">
        <f aca="false">IF(OR(G51="",I51="",I51="Soldée",I51="Abandonnée"),"",IF(G51&lt;Synthèse!$B$2,"Oui","Non"))</f>
        <v/>
      </c>
    </row>
    <row r="52" customFormat="false" ht="43.5" hidden="false" customHeight="true" outlineLevel="0" collapsed="false">
      <c r="A52" s="2"/>
      <c r="B52" s="2"/>
      <c r="C52" s="2"/>
      <c r="D52" s="2"/>
      <c r="E52" s="2"/>
      <c r="F52" s="2"/>
      <c r="G52" s="5"/>
      <c r="H52" s="2"/>
      <c r="I52" s="2"/>
      <c r="J52" s="7" t="str">
        <f aca="false">IF(OR(G52="",I52="",I52="Soldée",I52="Abandonnée"),"",IF(G52&lt;Synthèse!$B$2,"Oui","Non"))</f>
        <v/>
      </c>
    </row>
    <row r="53" customFormat="false" ht="43.5" hidden="false" customHeight="true" outlineLevel="0" collapsed="false">
      <c r="A53" s="3"/>
      <c r="B53" s="3"/>
      <c r="C53" s="3"/>
      <c r="D53" s="3"/>
      <c r="E53" s="3"/>
      <c r="F53" s="3"/>
      <c r="G53" s="10"/>
      <c r="H53" s="3"/>
      <c r="I53" s="3"/>
      <c r="J53" s="7" t="str">
        <f aca="false">IF(OR(G53="",I53="",I53="Soldée",I53="Abandonnée"),"",IF(G53&lt;Synthèse!$B$2,"Oui","Non"))</f>
        <v/>
      </c>
    </row>
    <row r="54" customFormat="false" ht="43.5" hidden="false" customHeight="true" outlineLevel="0" collapsed="false">
      <c r="A54" s="2"/>
      <c r="B54" s="2"/>
      <c r="C54" s="2"/>
      <c r="D54" s="2"/>
      <c r="E54" s="2"/>
      <c r="F54" s="2"/>
      <c r="G54" s="5"/>
      <c r="H54" s="2"/>
      <c r="I54" s="2"/>
      <c r="J54" s="7" t="str">
        <f aca="false">IF(OR(G54="",I54="",I54="Soldée",I54="Abandonnée"),"",IF(G54&lt;Synthèse!$B$2,"Oui","Non"))</f>
        <v/>
      </c>
    </row>
    <row r="55" customFormat="false" ht="43.5" hidden="false" customHeight="true" outlineLevel="0" collapsed="false">
      <c r="A55" s="3"/>
      <c r="B55" s="3"/>
      <c r="C55" s="3"/>
      <c r="D55" s="3"/>
      <c r="E55" s="3"/>
      <c r="F55" s="3"/>
      <c r="G55" s="10"/>
      <c r="H55" s="3"/>
      <c r="I55" s="3"/>
      <c r="J55" s="7" t="str">
        <f aca="false">IF(OR(G55="",I55="",I55="Soldée",I55="Abandonnée"),"",IF(G55&lt;Synthèse!$B$2,"Oui","Non"))</f>
        <v/>
      </c>
    </row>
    <row r="56" customFormat="false" ht="43.5" hidden="false" customHeight="true" outlineLevel="0" collapsed="false">
      <c r="A56" s="2"/>
      <c r="B56" s="2"/>
      <c r="C56" s="2"/>
      <c r="D56" s="2"/>
      <c r="E56" s="2"/>
      <c r="F56" s="2"/>
      <c r="G56" s="5"/>
      <c r="H56" s="2"/>
      <c r="I56" s="2"/>
      <c r="J56" s="7" t="str">
        <f aca="false">IF(OR(G56="",I56="",I56="Soldée",I56="Abandonnée"),"",IF(G56&lt;Synthèse!$B$2,"Oui","Non"))</f>
        <v/>
      </c>
    </row>
    <row r="57" customFormat="false" ht="43.5" hidden="false" customHeight="true" outlineLevel="0" collapsed="false">
      <c r="A57" s="3"/>
      <c r="B57" s="3"/>
      <c r="C57" s="3"/>
      <c r="D57" s="3"/>
      <c r="E57" s="3"/>
      <c r="F57" s="3"/>
      <c r="G57" s="10"/>
      <c r="H57" s="3"/>
      <c r="I57" s="3"/>
      <c r="J57" s="7" t="str">
        <f aca="false">IF(OR(G57="",I57="",I57="Soldée",I57="Abandonnée"),"",IF(G57&lt;Synthèse!$B$2,"Oui","Non"))</f>
        <v/>
      </c>
    </row>
    <row r="58" customFormat="false" ht="43.5" hidden="false" customHeight="true" outlineLevel="0" collapsed="false">
      <c r="A58" s="2"/>
      <c r="B58" s="2"/>
      <c r="C58" s="2"/>
      <c r="D58" s="2"/>
      <c r="E58" s="2"/>
      <c r="F58" s="2"/>
      <c r="G58" s="5"/>
      <c r="H58" s="2"/>
      <c r="I58" s="2"/>
      <c r="J58" s="7" t="str">
        <f aca="false">IF(OR(G58="",I58="",I58="Soldée",I58="Abandonnée"),"",IF(G58&lt;Synthèse!$B$2,"Oui","Non"))</f>
        <v/>
      </c>
    </row>
    <row r="59" customFormat="false" ht="43.5" hidden="false" customHeight="true" outlineLevel="0" collapsed="false">
      <c r="A59" s="3"/>
      <c r="B59" s="3"/>
      <c r="C59" s="3"/>
      <c r="D59" s="3"/>
      <c r="E59" s="3"/>
      <c r="F59" s="3"/>
      <c r="G59" s="10"/>
      <c r="H59" s="3"/>
      <c r="I59" s="3"/>
      <c r="J59" s="7" t="str">
        <f aca="false">IF(OR(G59="",I59="",I59="Soldée",I59="Abandonnée"),"",IF(G59&lt;Synthèse!$B$2,"Oui","Non"))</f>
        <v/>
      </c>
    </row>
    <row r="60" customFormat="false" ht="43.5" hidden="false" customHeight="true" outlineLevel="0" collapsed="false">
      <c r="A60" s="2"/>
      <c r="B60" s="2"/>
      <c r="C60" s="2"/>
      <c r="D60" s="2"/>
      <c r="E60" s="2"/>
      <c r="F60" s="2"/>
      <c r="G60" s="5"/>
      <c r="H60" s="2"/>
      <c r="I60" s="2"/>
      <c r="J60" s="7" t="str">
        <f aca="false">IF(OR(G60="",I60="",I60="Soldée",I60="Abandonnée"),"",IF(G60&lt;Synthèse!$B$2,"Oui","Non"))</f>
        <v/>
      </c>
    </row>
  </sheetData>
  <autoFilter ref="A1:J60"/>
  <conditionalFormatting sqref="J2:J60">
    <cfRule type="cellIs" priority="2" operator="equal" aboveAverage="0" equalAverage="0" bottom="0" percent="0" rank="0" text="" dxfId="6">
      <formula>"Oui"</formula>
    </cfRule>
  </conditionalFormatting>
  <dataValidations count="3">
    <dataValidation allowBlank="true" error="Utilisez une valeur proposée pour conserver des calculs cohérents." errorStyle="stop" errorTitle="Choisissez une valeur de la liste" operator="between" showDropDown="false" showErrorMessage="true" showInputMessage="false" sqref="E2:E60" type="list">
      <formula1>"Réduire,Transférer,Éviter,Accepter"</formula1>
      <formula2>0</formula2>
    </dataValidation>
    <dataValidation allowBlank="true" error="Utilisez une valeur proposée pour conserver des calculs cohérents." errorStyle="stop" errorTitle="Choisissez une valeur de la liste" operator="between" showDropDown="false" showErrorMessage="true" showInputMessage="false" sqref="I2:I60" type="list">
      <formula1>"À lancer,En cours,Soldée,Abandonnée"</formula1>
      <formula2>0</formula2>
    </dataValidation>
    <dataValidation allowBlank="true" errorStyle="stop" operator="between" showDropDown="false" showErrorMessage="false" showInputMessage="false" sqref="B2:B60" type="list">
      <formula1>Fournisseurs!$A$2:$A$40</formula1>
      <formula2>0</formula2>
    </dataValidation>
  </dataValidations>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2"/>
    <col collapsed="false" customWidth="true" hidden="false" outlineLevel="0" max="3" min="3" style="0" width="46"/>
    <col collapsed="false" customWidth="true" hidden="false" outlineLevel="0" max="4" min="4" style="0" width="22"/>
    <col collapsed="false" customWidth="true" hidden="false" outlineLevel="0" max="5" min="5" style="0" width="58"/>
    <col collapsed="false" customWidth="true" hidden="false" outlineLevel="0" max="6" min="6" style="0" width="18"/>
    <col collapsed="false" customWidth="true" hidden="false" outlineLevel="0" max="7" min="7" style="0" width="26"/>
  </cols>
  <sheetData>
    <row r="1" customFormat="false" ht="36" hidden="false" customHeight="true" outlineLevel="0" collapsed="false">
      <c r="A1" s="1" t="s">
        <v>153</v>
      </c>
      <c r="B1" s="1" t="s">
        <v>49</v>
      </c>
      <c r="C1" s="1" t="s">
        <v>154</v>
      </c>
      <c r="D1" s="1" t="s">
        <v>155</v>
      </c>
      <c r="E1" s="1" t="s">
        <v>156</v>
      </c>
      <c r="F1" s="1" t="s">
        <v>157</v>
      </c>
      <c r="G1" s="1" t="s">
        <v>158</v>
      </c>
    </row>
    <row r="2" customFormat="false" ht="43.5" hidden="false" customHeight="true" outlineLevel="0" collapsed="false">
      <c r="A2" s="5" t="n">
        <v>46246</v>
      </c>
      <c r="B2" s="2" t="s">
        <v>96</v>
      </c>
      <c r="C2" s="2" t="s">
        <v>159</v>
      </c>
      <c r="D2" s="2" t="s">
        <v>160</v>
      </c>
      <c r="E2" s="2" t="s">
        <v>161</v>
      </c>
      <c r="F2" s="2" t="s">
        <v>162</v>
      </c>
      <c r="G2" s="2" t="s">
        <v>100</v>
      </c>
    </row>
    <row r="3" customFormat="false" ht="43.5" hidden="false" customHeight="true" outlineLevel="0" collapsed="false">
      <c r="A3" s="10" t="n">
        <v>46287</v>
      </c>
      <c r="B3" s="3" t="s">
        <v>66</v>
      </c>
      <c r="C3" s="3" t="s">
        <v>163</v>
      </c>
      <c r="D3" s="3" t="s">
        <v>164</v>
      </c>
      <c r="E3" s="3" t="s">
        <v>165</v>
      </c>
      <c r="F3" s="3" t="s">
        <v>166</v>
      </c>
      <c r="G3" s="3" t="s">
        <v>72</v>
      </c>
    </row>
    <row r="4" customFormat="false" ht="43.5" hidden="false" customHeight="true" outlineLevel="0" collapsed="false">
      <c r="A4" s="5" t="n">
        <v>46296</v>
      </c>
      <c r="B4" s="2" t="s">
        <v>91</v>
      </c>
      <c r="C4" s="2" t="s">
        <v>167</v>
      </c>
      <c r="D4" s="2" t="s">
        <v>168</v>
      </c>
      <c r="E4" s="2" t="s">
        <v>169</v>
      </c>
      <c r="F4" s="2" t="s">
        <v>166</v>
      </c>
      <c r="G4" s="2" t="s">
        <v>94</v>
      </c>
    </row>
    <row r="5" customFormat="false" ht="43.5" hidden="false" customHeight="true" outlineLevel="0" collapsed="false">
      <c r="A5" s="10"/>
      <c r="B5" s="3"/>
      <c r="C5" s="3"/>
      <c r="D5" s="3"/>
      <c r="E5" s="3"/>
      <c r="F5" s="3"/>
      <c r="G5" s="3"/>
    </row>
    <row r="6" customFormat="false" ht="43.5" hidden="false" customHeight="true" outlineLevel="0" collapsed="false">
      <c r="A6" s="5"/>
      <c r="B6" s="2"/>
      <c r="C6" s="2"/>
      <c r="D6" s="2"/>
      <c r="E6" s="2"/>
      <c r="F6" s="2"/>
      <c r="G6" s="2"/>
    </row>
    <row r="7" customFormat="false" ht="43.5" hidden="false" customHeight="true" outlineLevel="0" collapsed="false">
      <c r="A7" s="10"/>
      <c r="B7" s="3"/>
      <c r="C7" s="3"/>
      <c r="D7" s="3"/>
      <c r="E7" s="3"/>
      <c r="F7" s="3"/>
      <c r="G7" s="3"/>
    </row>
    <row r="8" customFormat="false" ht="43.5" hidden="false" customHeight="true" outlineLevel="0" collapsed="false">
      <c r="A8" s="5"/>
      <c r="B8" s="2"/>
      <c r="C8" s="2"/>
      <c r="D8" s="2"/>
      <c r="E8" s="2"/>
      <c r="F8" s="2"/>
      <c r="G8" s="2"/>
    </row>
    <row r="9" customFormat="false" ht="43.5" hidden="false" customHeight="true" outlineLevel="0" collapsed="false">
      <c r="A9" s="10"/>
      <c r="B9" s="3"/>
      <c r="C9" s="3"/>
      <c r="D9" s="3"/>
      <c r="E9" s="3"/>
      <c r="F9" s="3"/>
      <c r="G9" s="3"/>
    </row>
    <row r="10" customFormat="false" ht="43.5" hidden="false" customHeight="true" outlineLevel="0" collapsed="false">
      <c r="A10" s="5"/>
      <c r="B10" s="2"/>
      <c r="C10" s="2"/>
      <c r="D10" s="2"/>
      <c r="E10" s="2"/>
      <c r="F10" s="2"/>
      <c r="G10" s="2"/>
    </row>
    <row r="11" customFormat="false" ht="43.5" hidden="false" customHeight="true" outlineLevel="0" collapsed="false">
      <c r="A11" s="10"/>
      <c r="B11" s="3"/>
      <c r="C11" s="3"/>
      <c r="D11" s="3"/>
      <c r="E11" s="3"/>
      <c r="F11" s="3"/>
      <c r="G11" s="3"/>
    </row>
    <row r="12" customFormat="false" ht="43.5" hidden="false" customHeight="true" outlineLevel="0" collapsed="false">
      <c r="A12" s="5"/>
      <c r="B12" s="2"/>
      <c r="C12" s="2"/>
      <c r="D12" s="2"/>
      <c r="E12" s="2"/>
      <c r="F12" s="2"/>
      <c r="G12" s="2"/>
    </row>
    <row r="13" customFormat="false" ht="43.5" hidden="false" customHeight="true" outlineLevel="0" collapsed="false">
      <c r="A13" s="10"/>
      <c r="B13" s="3"/>
      <c r="C13" s="3"/>
      <c r="D13" s="3"/>
      <c r="E13" s="3"/>
      <c r="F13" s="3"/>
      <c r="G13" s="3"/>
    </row>
    <row r="14" customFormat="false" ht="43.5" hidden="false" customHeight="true" outlineLevel="0" collapsed="false">
      <c r="A14" s="5"/>
      <c r="B14" s="2"/>
      <c r="C14" s="2"/>
      <c r="D14" s="2"/>
      <c r="E14" s="2"/>
      <c r="F14" s="2"/>
      <c r="G14" s="2"/>
    </row>
    <row r="15" customFormat="false" ht="43.5" hidden="false" customHeight="true" outlineLevel="0" collapsed="false">
      <c r="A15" s="10"/>
      <c r="B15" s="3"/>
      <c r="C15" s="3"/>
      <c r="D15" s="3"/>
      <c r="E15" s="3"/>
      <c r="F15" s="3"/>
      <c r="G15" s="3"/>
    </row>
    <row r="16" customFormat="false" ht="43.5" hidden="false" customHeight="true" outlineLevel="0" collapsed="false">
      <c r="A16" s="5"/>
      <c r="B16" s="2"/>
      <c r="C16" s="2"/>
      <c r="D16" s="2"/>
      <c r="E16" s="2"/>
      <c r="F16" s="2"/>
      <c r="G16" s="2"/>
    </row>
  </sheetData>
  <autoFilter ref="A1:G16"/>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3" min="3" style="0" width="80"/>
  </cols>
  <sheetData>
    <row r="1" customFormat="false" ht="36" hidden="false" customHeight="true" outlineLevel="0" collapsed="false">
      <c r="A1" s="1" t="s">
        <v>170</v>
      </c>
      <c r="B1" s="1" t="s">
        <v>171</v>
      </c>
      <c r="C1" s="1" t="s">
        <v>172</v>
      </c>
    </row>
    <row r="2" customFormat="false" ht="30" hidden="false" customHeight="true" outlineLevel="0" collapsed="false">
      <c r="A2" s="2" t="s">
        <v>173</v>
      </c>
      <c r="B2" s="5" t="n">
        <v>46322</v>
      </c>
      <c r="C2" s="2" t="s">
        <v>174</v>
      </c>
    </row>
    <row r="3" customFormat="false" ht="30" hidden="false" customHeight="true" outlineLevel="0" collapsed="false">
      <c r="A3" s="3" t="s">
        <v>175</v>
      </c>
      <c r="B3" s="6" t="n">
        <f aca="false">COUNT(Fournisseurs!M2:M40)</f>
        <v>6</v>
      </c>
      <c r="C3" s="3" t="s">
        <v>176</v>
      </c>
    </row>
    <row r="4" customFormat="false" ht="30" hidden="false" customHeight="true" outlineLevel="0" collapsed="false">
      <c r="A4" s="2" t="s">
        <v>177</v>
      </c>
      <c r="B4" s="6" t="n">
        <f aca="false">COUNTIF(Fournisseurs!N2:N40,"Critique")</f>
        <v>2</v>
      </c>
      <c r="C4" s="2" t="s">
        <v>178</v>
      </c>
    </row>
    <row r="5" customFormat="false" ht="30" hidden="false" customHeight="true" outlineLevel="0" collapsed="false">
      <c r="A5" s="3" t="s">
        <v>179</v>
      </c>
      <c r="B5" s="6" t="n">
        <f aca="false">COUNTIF(Fournisseurs!N2:N40,"À surveiller")</f>
        <v>2</v>
      </c>
      <c r="C5" s="3" t="s">
        <v>180</v>
      </c>
    </row>
    <row r="6" customFormat="false" ht="30" hidden="false" customHeight="true" outlineLevel="0" collapsed="false">
      <c r="A6" s="2" t="s">
        <v>181</v>
      </c>
      <c r="B6" s="6" t="n">
        <f aca="false">COUNTIF(Fournisseurs!N2:N40,"Standard")</f>
        <v>2</v>
      </c>
      <c r="C6" s="2" t="s">
        <v>182</v>
      </c>
    </row>
    <row r="7" customFormat="false" ht="30" hidden="false" customHeight="true" outlineLevel="0" collapsed="false">
      <c r="A7" s="3" t="s">
        <v>183</v>
      </c>
      <c r="B7" s="6" t="n">
        <f aca="false">COUNTIFS(Fournisseurs!N2:N40,"Critique",Fournisseurs!R2:R40,0)</f>
        <v>0</v>
      </c>
      <c r="C7" s="3" t="s">
        <v>184</v>
      </c>
    </row>
    <row r="8" customFormat="false" ht="30" hidden="false" customHeight="true" outlineLevel="0" collapsed="false">
      <c r="A8" s="2" t="s">
        <v>185</v>
      </c>
      <c r="B8" s="6" t="n">
        <f aca="false">COUNTIF(Fournisseurs!Q2:Q40,"Oui")</f>
        <v>1</v>
      </c>
      <c r="C8" s="2" t="s">
        <v>186</v>
      </c>
    </row>
    <row r="9" customFormat="false" ht="30" hidden="false" customHeight="true" outlineLevel="0" collapsed="false">
      <c r="A9" s="3" t="s">
        <v>187</v>
      </c>
      <c r="B9" s="6" t="n">
        <f aca="false">COUNTIF(Documents!F2:F40,"Expiré")</f>
        <v>1</v>
      </c>
      <c r="C9" s="3" t="s">
        <v>188</v>
      </c>
    </row>
    <row r="10" customFormat="false" ht="30" hidden="false" customHeight="true" outlineLevel="0" collapsed="false">
      <c r="A10" s="2" t="s">
        <v>189</v>
      </c>
      <c r="B10" s="6" t="n">
        <f aca="false">COUNTIF(Documents!F2:F40,"À renouveler")</f>
        <v>2</v>
      </c>
      <c r="C10" s="2" t="s">
        <v>190</v>
      </c>
    </row>
    <row r="11" customFormat="false" ht="30" hidden="false" customHeight="true" outlineLevel="0" collapsed="false">
      <c r="A11" s="3" t="s">
        <v>191</v>
      </c>
      <c r="B11" s="6" t="n">
        <f aca="false">COUNTIF('Plan de réduction'!J2:J60,"Oui")</f>
        <v>1</v>
      </c>
      <c r="C11" s="3" t="s">
        <v>192</v>
      </c>
    </row>
  </sheetData>
  <printOptions headings="false" gridLines="false" gridLinesSet="true" horizontalCentered="tru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LibreOffice/7.5.1.1$Linux_X86_64 LibreOffice_project/bd819218336a5be54a11b986ea4dd2db2efb120e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2026-10-27T15:00:19Z</dcterms:created>
  <dc:creator>Équipe Softyflow</dc:creator>
  <dc:description/>
  <dc:language>en-US</dc:language>
  <cp:lastModifiedBy/>
  <dcterms:modified xsi:type="dcterms:W3CDTF">2026-10-27T15:00:19Z</dcterms:modified>
  <cp:revision>0</cp:revision>
  <dc:subject/>
  <dc:title>matrice risques fournisseurs</dc:title>
</cp:coreProperties>
</file>

<file path=docProps/custom.xml><?xml version="1.0" encoding="utf-8"?>
<Properties xmlns="http://schemas.openxmlformats.org/officeDocument/2006/custom-properties" xmlns:vt="http://schemas.openxmlformats.org/officeDocument/2006/docPropsVTypes"/>
</file>