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Mode d’emploi" sheetId="1" state="visible" r:id="rId2"/>
    <sheet name="Rapport 8D" sheetId="2" state="visible" r:id="rId3"/>
    <sheet name="D2 Description" sheetId="3" state="visible" r:id="rId4"/>
    <sheet name="D3 Confinement" sheetId="4" state="visible" r:id="rId5"/>
    <sheet name="D4 Causes" sheetId="5" state="visible" r:id="rId6"/>
    <sheet name="D5-D7 Actions" sheetId="6" state="visible" r:id="rId7"/>
    <sheet name="Efficacité" sheetId="7" state="visible" r:id="rId8"/>
  </sheets>
  <definedNames>
    <definedName function="false" hidden="false" localSheetId="2" name="_xlnm.Print_Area" vbProcedure="false">'D2 Description'!$A$1:$C$15</definedName>
    <definedName function="false" hidden="false" localSheetId="2" name="_xlnm.Print_Titles" vbProcedure="false">'D2 Description'!$1:$1</definedName>
    <definedName function="false" hidden="false" localSheetId="3" name="_xlnm.Print_Area" vbProcedure="false">'D3 Confinement'!$A$1:$F$7</definedName>
    <definedName function="false" hidden="false" localSheetId="3" name="_xlnm.Print_Titles" vbProcedure="false">'D3 Confinement'!$1:$1</definedName>
    <definedName function="false" hidden="true" localSheetId="3" name="_xlnm._FilterDatabase" vbProcedure="false">'D3 Confinement'!$A$1:$F$7</definedName>
    <definedName function="false" hidden="false" localSheetId="4" name="_xlnm.Print_Area" vbProcedure="false">'D4 Causes'!$A$1:$E$15</definedName>
    <definedName function="false" hidden="false" localSheetId="4" name="_xlnm.Print_Titles" vbProcedure="false">'D4 Causes'!$1:$1</definedName>
    <definedName function="false" hidden="true" localSheetId="4" name="_xlnm._FilterDatabase" vbProcedure="false">'D4 Causes'!$A$1:$E$15</definedName>
    <definedName function="false" hidden="false" localSheetId="5" name="_xlnm.Print_Area" vbProcedure="false">'D5-D7 Actions'!$A$1:$J$40</definedName>
    <definedName function="false" hidden="false" localSheetId="5" name="_xlnm.Print_Titles" vbProcedure="false">'D5-D7 Actions'!$1:$1</definedName>
    <definedName function="false" hidden="true" localSheetId="5" name="_xlnm._FilterDatabase" vbProcedure="false">'D5-D7 Actions'!$A$1:$J$40</definedName>
    <definedName function="false" hidden="false" localSheetId="6" name="_xlnm.Print_Area" vbProcedure="false">Efficacité!$A$1:$F$21</definedName>
    <definedName function="false" hidden="false" localSheetId="6" name="_xlnm.Print_Titles" vbProcedure="false">Efficacité!$1:$1</definedName>
    <definedName function="false" hidden="true" localSheetId="6" name="_xlnm._FilterDatabase" vbProcedure="false">Efficacité!$A$1:$F$21</definedName>
    <definedName function="false" hidden="false" localSheetId="0" name="_xlnm.Print_Area" vbProcedure="false">'Mode d’emploi'!$A$1:$B$13</definedName>
    <definedName function="false" hidden="false" localSheetId="0" name="_xlnm.Print_Titles" vbProcedure="false">'Mode d’emploi'!$1:$1</definedName>
    <definedName function="false" hidden="false" localSheetId="1" name="_xlnm.Print_Area" vbProcedure="false">'Rapport 8D'!$A$1:$E$24</definedName>
    <definedName function="false" hidden="false" localSheetId="1" name="_xlnm.Print_Titles" vbProcedure="false">'Rapport 8D'!$1:$1</definedName>
    <definedName function="false" hidden="true" localSheetId="1" name="_xlnm._FilterDatabase" vbProcedure="false">'Rapport 8D'!$A$1:$E$24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<sst xmlns="http://schemas.openxmlformats.org/spreadsheetml/2006/main" count="335" uniqueCount="266">
  <si>
    <t xml:space="preserve">SOFTYFLOW — Rapport 8D rempli</t>
  </si>
  <si>
    <t xml:space="preserve">Mode d’emploi</t>
  </si>
  <si>
    <t xml:space="preserve">Objectif</t>
  </si>
  <si>
    <t xml:space="preserve">Montrer un rapport 8D complet sur un écart industriel, puis servir de modèle : description factuelle, confinement, causes vérifiées, actions, preuve d’efficacité et conditions de clôture.</t>
  </si>
  <si>
    <t xml:space="preserve">Exemple</t>
  </si>
  <si>
    <t xml:space="preserve">Le client, la référence BR-40, les lots, les quantités, les personnes, les dates et les résultats sont fictifs et illustratifs. Remplacez-les par vos données. Ce modèle est original : il ne reproduit aucun formulaire de client ou de norme, et votre client peut imposer le sien.</t>
  </si>
  <si>
    <t xml:space="preserve">Rapport 8D</t>
  </si>
  <si>
    <t xml:space="preserve">Synthèse sur une page : une ligne par étape, de D0 à D8, puis les délais et le verdict de clôture, calculés à partir des autres onglets. La date de référence (B4) sert au calcul des retards.</t>
  </si>
  <si>
    <t xml:space="preserve">D2 Description</t>
  </si>
  <si>
    <t xml:space="preserve">Fiche factuelle du problème, puis tableau Est / N’est pas : ce qui est touché et ce qui ne l’est pas, alors qu’il pourrait l’être.</t>
  </si>
  <si>
    <t xml:space="preserve">D3 Confinement</t>
  </si>
  <si>
    <t xml:space="preserve">Pièces contrôlées par lieu : client, transit, stock, en-cours. Le taux et les totaux sont calculés.</t>
  </si>
  <si>
    <t xml:space="preserve">D4 Causes</t>
  </si>
  <si>
    <t xml:space="preserve">Hypothèses testées, avec le test et son résultat. Chaîne des 5 pourquoi sur deux pistes : pourquoi le défaut est apparu, pourquoi il n’a pas été détecté.</t>
  </si>
  <si>
    <t xml:space="preserve">D5-D7 Actions</t>
  </si>
  <si>
    <t xml:space="preserve">Une ligne par action : étape, cause visée, responsable, échéance, réalisation, preuve et statut. Une action à lancer ou en cours après son échéance est signalée « Oui » en retard.</t>
  </si>
  <si>
    <t xml:space="preserve">Efficacité</t>
  </si>
  <si>
    <t xml:space="preserve">Mesures par semaine et par phase. Le verdict compare le taux cumulé après action à l’objectif, compte les semaines réellement mesurées et vérifie l’absence de retour client.</t>
  </si>
  <si>
    <t xml:space="preserve">Essai</t>
  </si>
  <si>
    <t xml:space="preserve">Passez une action en « En cours » (D5-D7 Actions), saisissez 10 pièces non conformes en S41 ou un retour client (Efficacité) : la ligne Clôture du rapport passe à « Ne pas clôturer ».</t>
  </si>
  <si>
    <t xml:space="preserve">Cellules calculées</t>
  </si>
  <si>
    <t xml:space="preserve">Les cellules sur fond vert d’eau contiennent des formules : ne les remplacez pas.</t>
  </si>
  <si>
    <t xml:space="preserve">Limites</t>
  </si>
  <si>
    <t xml:space="preserve">Ce classeur documente une démarche. Il ne prouve pas à lui seul la conformité à une norme ou à une exigence client, et une action « Soldée » ne vaut pas preuve d’efficacité.</t>
  </si>
  <si>
    <t xml:space="preserve">Guide</t>
  </si>
  <si>
    <t xml:space="preserve">https://www.softyflow.io/methode-8d/</t>
  </si>
  <si>
    <t xml:space="preserve">Rubrique</t>
  </si>
  <si>
    <t xml:space="preserve">Contenu</t>
  </si>
  <si>
    <t xml:space="preserve">Date</t>
  </si>
  <si>
    <t xml:space="preserve">Responsable</t>
  </si>
  <si>
    <t xml:space="preserve">Statut</t>
  </si>
  <si>
    <t xml:space="preserve">Rapport</t>
  </si>
  <si>
    <t xml:space="preserve">8D-2026-017 — Bride usinée BR-40, client fictif Assemblages Nord</t>
  </si>
  <si>
    <t xml:space="preserve">Pilote : responsable qualité</t>
  </si>
  <si>
    <t xml:space="preserve">Problème</t>
  </si>
  <si>
    <t xml:space="preserve">Alésage Ø 40 H7 hors tolérance (Ø 40,045 mm mesuré, soit 0,02 mm au-delà de la limite haute) : 6 pièces rejetées au calibre au poste de montage, sur un lot de 200 (lot L-2634).</t>
  </si>
  <si>
    <t xml:space="preserve">Date de référence</t>
  </si>
  <si>
    <t xml:space="preserve">D0 Préparer</t>
  </si>
  <si>
    <t xml:space="preserve">Réclamation reçue. Ligne du client non arrêtée. 8D retenu : défaut chez le client, cause inconnue.</t>
  </si>
  <si>
    <t xml:space="preserve">Responsable qualité</t>
  </si>
  <si>
    <t xml:space="preserve">Fait</t>
  </si>
  <si>
    <t xml:space="preserve">D1 Constituer l’équipe</t>
  </si>
  <si>
    <t xml:space="preserve">Qualité (pilote), production, méthodes, maintenance, contrôle. Commanditaire : directeur de site.</t>
  </si>
  <si>
    <t xml:space="preserve">D2 Décrire le problème</t>
  </si>
  <si>
    <t xml:space="preserve">Seules les pièces du centre d’usinage CU-3 sont touchées, à partir du changement de porte-outil du 08/09. Voir D2 Description.</t>
  </si>
  <si>
    <t xml:space="preserve">Technicien qualité</t>
  </si>
  <si>
    <t xml:space="preserve">D3 Confiner</t>
  </si>
  <si>
    <t xml:space="preserve">Tri à 100 % au calibre chez le client, en transit, en stock et en-cours ; contrôle à 100 % de la production CU-3. Voir D3 Confinement.</t>
  </si>
  <si>
    <t xml:space="preserve">Responsable production</t>
  </si>
  <si>
    <t xml:space="preserve">D4 Trouver et vérifier les causes</t>
  </si>
  <si>
    <t xml:space="preserve">Apparition : outil serré dans son porte-outil sans couple défini (défaut reproduit puis supprimé). Non-détection : une seule pièce contrôlée par poste, insuffisant pour un défaut intermittent. Voir D4 Causes.</t>
  </si>
  <si>
    <t xml:space="preserve">Méthodes</t>
  </si>
  <si>
    <t xml:space="preserve">D5 Choisir les actions</t>
  </si>
  <si>
    <t xml:space="preserve">Couple de serrage défini et clé dynamométrique ; contrôle du premier article après tout changement d’outil ; 1 pièce sur 10 au calibre. Essai validé sur 3 lots. Critère : 0,2 % au plus sur 5 semaines, aucun retour client.</t>
  </si>
  <si>
    <t xml:space="preserve">D6 Mettre en œuvre</t>
  </si>
  <si>
    <t xml:space="preserve">Actions correctives en place le 28/09, confinement maintenu jusqu’à la preuve d’efficacité. Voir D5-D7 Actions et Efficacité.</t>
  </si>
  <si>
    <t xml:space="preserve">D7 Prévenir la récidive</t>
  </si>
  <si>
    <t xml:space="preserve">Instruction étendue à CU-1 et CU-2, revue d’instruction obligatoire à chaque modification d’outillage, AMDEC et plan de surveillance mis à jour, retour d’expérience partagé.</t>
  </si>
  <si>
    <t xml:space="preserve">D8 Clôturer et reconnaître</t>
  </si>
  <si>
    <t xml:space="preserve">Efficacité démontrée sur 5 semaines, confinement retiré, client informé, équipe remerciée.</t>
  </si>
  <si>
    <t xml:space="preserve">Directeur de site</t>
  </si>
  <si>
    <t xml:space="preserve">Indicateur</t>
  </si>
  <si>
    <t xml:space="preserve">Valeur</t>
  </si>
  <si>
    <t xml:space="preserve">Lecture</t>
  </si>
  <si>
    <t xml:space="preserve">Jours jusqu’au confinement (D3)</t>
  </si>
  <si>
    <t xml:space="preserve">Depuis la réclamation.</t>
  </si>
  <si>
    <t xml:space="preserve">Jours jusqu’à la cause vérifiée (D4)</t>
  </si>
  <si>
    <t xml:space="preserve">Jours jusqu’aux actions en place (D6)</t>
  </si>
  <si>
    <t xml:space="preserve">Jours jusqu’à la clôture (D8)</t>
  </si>
  <si>
    <t xml:space="preserve">Depuis la réclamation ; inclut la période de vérification.</t>
  </si>
  <si>
    <t xml:space="preserve">Actions ouvertes</t>
  </si>
  <si>
    <t xml:space="preserve">Toute action ni soldée ni abandonnée, y compris sans statut.</t>
  </si>
  <si>
    <t xml:space="preserve">Actions en retard</t>
  </si>
  <si>
    <t xml:space="preserve">Échéance passée à la date de référence.</t>
  </si>
  <si>
    <t xml:space="preserve">Pièces non conformes trouvées au tri</t>
  </si>
  <si>
    <t xml:space="preserve">En plus des 6 pièces de la réclamation.</t>
  </si>
  <si>
    <t xml:space="preserve">Verdict d’efficacité</t>
  </si>
  <si>
    <t xml:space="preserve">Voir l’onglet Efficacité.</t>
  </si>
  <si>
    <t xml:space="preserve">Clôture</t>
  </si>
  <si>
    <t xml:space="preserve">Aucune action ouverte et efficacité démontrée.</t>
  </si>
  <si>
    <t xml:space="preserve">Question</t>
  </si>
  <si>
    <t xml:space="preserve">Réponse factuelle</t>
  </si>
  <si>
    <t xml:space="preserve">Comment on le sait</t>
  </si>
  <si>
    <t xml:space="preserve">Quoi</t>
  </si>
  <si>
    <t xml:space="preserve">Alésage Ø 40 H7 de la bride BR-40 mesuré à Ø 40,045 mm, soit 0,02 mm au-delà de la limite haute.</t>
  </si>
  <si>
    <t xml:space="preserve">Mesure à la machine tridimensionnelle sur les 6 pièces retournées.</t>
  </si>
  <si>
    <t xml:space="preserve">Où</t>
  </si>
  <si>
    <t xml:space="preserve">Détecté au calibre au poste de montage du client ; produit sur le centre d’usinage CU-3.</t>
  </si>
  <si>
    <t xml:space="preserve">Marquage de traçabilité des pièces.</t>
  </si>
  <si>
    <t xml:space="preserve">Quand</t>
  </si>
  <si>
    <t xml:space="preserve">Lots produits à partir du 08/09, date du changement de porte-outil sur CU-3.</t>
  </si>
  <si>
    <t xml:space="preserve">Carnet de poste et traçabilité des lots.</t>
  </si>
  <si>
    <t xml:space="preserve">Qui</t>
  </si>
  <si>
    <t xml:space="preserve">Client Assemblages Nord (fictif), poste de montage ; équipes de production des trois postes.</t>
  </si>
  <si>
    <t xml:space="preserve">Réclamation et planning.</t>
  </si>
  <si>
    <t xml:space="preserve">Combien</t>
  </si>
  <si>
    <t xml:space="preserve">6 pièces sur 200 au montage (3 %).</t>
  </si>
  <si>
    <t xml:space="preserve">Réclamation, confirmée au retour des pièces.</t>
  </si>
  <si>
    <t xml:space="preserve">Comment</t>
  </si>
  <si>
    <t xml:space="preserve">Le côté « n’entre pas » du calibre entre dans l’alésage. Le défaut est intermittent.</t>
  </si>
  <si>
    <t xml:space="preserve">Contrôle au poste de montage et mesures.</t>
  </si>
  <si>
    <t xml:space="preserve">Pourquoi c’est un problème</t>
  </si>
  <si>
    <t xml:space="preserve">Défaut de centrage de l’ensemble monté si la pièce passe le contrôle.</t>
  </si>
  <si>
    <t xml:space="preserve">Exigence du plan client.</t>
  </si>
  <si>
    <t xml:space="preserve">Est / N’est pas</t>
  </si>
  <si>
    <t xml:space="preserve">Est → N’est pas (alors que cela pourrait être)</t>
  </si>
  <si>
    <t xml:space="preserve">Ce que l’écart suggère</t>
  </si>
  <si>
    <t xml:space="preserve">Produit</t>
  </si>
  <si>
    <t xml:space="preserve">Bride BR-40 → pas BR-50, usinée sur la même machine</t>
  </si>
  <si>
    <t xml:space="preserve">Regarder ce qui est propre à BR-40 : le porte-outil d’alésage dédié.</t>
  </si>
  <si>
    <t xml:space="preserve">Machine</t>
  </si>
  <si>
    <t xml:space="preserve">CU-3 → pas CU-1 ni CU-2, qui usinent aussi BR-40</t>
  </si>
  <si>
    <t xml:space="preserve">Regarder ce qui diffère sur CU-3.</t>
  </si>
  <si>
    <t xml:space="preserve">Période</t>
  </si>
  <si>
    <t xml:space="preserve">Depuis le 08/09 → pas avant le 08/09</t>
  </si>
  <si>
    <t xml:space="preserve">Regarder ce qui a changé le 08/09 : nouveau porte-outil.</t>
  </si>
  <si>
    <t xml:space="preserve">Équipe</t>
  </si>
  <si>
    <t xml:space="preserve">Les trois postes → pas un seul poste</t>
  </si>
  <si>
    <t xml:space="preserve">La cause n’est probablement pas liée à une équipe.</t>
  </si>
  <si>
    <t xml:space="preserve">Défaut</t>
  </si>
  <si>
    <t xml:space="preserve">Trop grand, intermittent → pas trop petit, pas de dérive continue</t>
  </si>
  <si>
    <t xml:space="preserve">Oriente vers un jeu ou un serrage plutôt que vers une dérive du procédé.</t>
  </si>
  <si>
    <t xml:space="preserve">Lieu</t>
  </si>
  <si>
    <t xml:space="preserve">Quantité concernée</t>
  </si>
  <si>
    <t xml:space="preserve">Pièces contrôlées</t>
  </si>
  <si>
    <t xml:space="preserve">Pièces non conformes</t>
  </si>
  <si>
    <t xml:space="preserve">Taux</t>
  </si>
  <si>
    <t xml:space="preserve">Disposition</t>
  </si>
  <si>
    <t xml:space="preserve">Client, reste du lot L-2634</t>
  </si>
  <si>
    <t xml:space="preserve">Tri sur place au calibre, pièces non conformes retournées et remplacées.</t>
  </si>
  <si>
    <t xml:space="preserve">En transit</t>
  </si>
  <si>
    <t xml:space="preserve">Camion intercepté, tri à réception.</t>
  </si>
  <si>
    <t xml:space="preserve">Stock de produits finis</t>
  </si>
  <si>
    <t xml:space="preserve">Stock bloqué, tri à 100 %, pièces bonnes étiquetées.</t>
  </si>
  <si>
    <t xml:space="preserve">En-cours CU-3</t>
  </si>
  <si>
    <t xml:space="preserve">Tri à 100 % avant l’opération suivante.</t>
  </si>
  <si>
    <t xml:space="preserve">Total</t>
  </si>
  <si>
    <t xml:space="preserve">Hors 6 pièces de la réclamation. Production CU-3 contrôlée à 100 % jusqu’à la preuve d’efficacité.</t>
  </si>
  <si>
    <t xml:space="preserve">Piste</t>
  </si>
  <si>
    <t xml:space="preserve">Hypothèse ou pourquoi</t>
  </si>
  <si>
    <t xml:space="preserve">Test réalisé</t>
  </si>
  <si>
    <t xml:space="preserve">Résultat</t>
  </si>
  <si>
    <t xml:space="preserve">Conclusion</t>
  </si>
  <si>
    <t xml:space="preserve">Hypothèse</t>
  </si>
  <si>
    <t xml:space="preserve">Matière hors spécification</t>
  </si>
  <si>
    <t xml:space="preserve">Certificats et dureté de 3 lots</t>
  </si>
  <si>
    <t xml:space="preserve">Conformes, y compris sur des pièces non conformes</t>
  </si>
  <si>
    <t xml:space="preserve">Écartée</t>
  </si>
  <si>
    <t xml:space="preserve">Outil d’alésage mal préréglé</t>
  </si>
  <si>
    <t xml:space="preserve">Outil neuf préréglé au banc, monté sur CU-3</t>
  </si>
  <si>
    <t xml:space="preserve">Le défaut réapparaît</t>
  </si>
  <si>
    <t xml:space="preserve">Programme de la machine modifié</t>
  </si>
  <si>
    <t xml:space="preserve">Comparaison avec la version de référence</t>
  </si>
  <si>
    <t xml:space="preserve">Aucune différence</t>
  </si>
  <si>
    <t xml:space="preserve">Calibre ou moyen de mesure faux</t>
  </si>
  <si>
    <t xml:space="preserve">Vérification sur étalon et mesure croisée</t>
  </si>
  <si>
    <t xml:space="preserve">Moyen conforme</t>
  </si>
  <si>
    <t xml:space="preserve">Outil mal serré dans le nouveau porte-outil depuis le 08/09</t>
  </si>
  <si>
    <t xml:space="preserve">Essai sur CU-3 : serrage libre, puis couple défini, 200 pièces chacun</t>
  </si>
  <si>
    <t xml:space="preserve">Défaut reproduit au serrage libre, absent au couple défini</t>
  </si>
  <si>
    <t xml:space="preserve">Confirmée</t>
  </si>
  <si>
    <t xml:space="preserve">5 pourquoi</t>
  </si>
  <si>
    <t xml:space="preserve">Réponse</t>
  </si>
  <si>
    <t xml:space="preserve">Vérification</t>
  </si>
  <si>
    <t xml:space="preserve">Apparition</t>
  </si>
  <si>
    <t xml:space="preserve">1. Pourquoi l’alésage est-il trop grand ?</t>
  </si>
  <si>
    <t xml:space="preserve">L’outil tourne avec un léger faux-rond.</t>
  </si>
  <si>
    <t xml:space="preserve">Mesure du faux-rond</t>
  </si>
  <si>
    <t xml:space="preserve">Vérifié</t>
  </si>
  <si>
    <t xml:space="preserve">2. Pourquoi ce faux-rond ?</t>
  </si>
  <si>
    <t xml:space="preserve">L’outil est serré de façon variable dans le nouveau porte-outil.</t>
  </si>
  <si>
    <t xml:space="preserve">Essai ci-dessus</t>
  </si>
  <si>
    <t xml:space="preserve">3. Pourquoi ce serrage variable ?</t>
  </si>
  <si>
    <t xml:space="preserve">Aucun couple n’est défini pour ce porte-outil.</t>
  </si>
  <si>
    <t xml:space="preserve">Lecture de l’instruction</t>
  </si>
  <si>
    <t xml:space="preserve">4. Pourquoi aucun couple défini ?</t>
  </si>
  <si>
    <t xml:space="preserve">L’instruction n’a pas été revue lors du changement de porte-outil.</t>
  </si>
  <si>
    <t xml:space="preserve">Historique de l’instruction</t>
  </si>
  <si>
    <t xml:space="preserve">5. Pourquoi n’a-t-elle pas été revue ?</t>
  </si>
  <si>
    <t xml:space="preserve">La procédure de modification d’outillage ne prévoit pas cette revue. Cause racine.</t>
  </si>
  <si>
    <t xml:space="preserve">Lecture de la procédure</t>
  </si>
  <si>
    <t xml:space="preserve">Non-détection</t>
  </si>
  <si>
    <t xml:space="preserve">1. Pourquoi le contrôle n’a-t-il pas détecté le défaut ?</t>
  </si>
  <si>
    <t xml:space="preserve">Il porte sur une seule pièce par poste.</t>
  </si>
  <si>
    <t xml:space="preserve">Plan de contrôle</t>
  </si>
  <si>
    <t xml:space="preserve">2. Pourquoi est-ce insuffisant ?</t>
  </si>
  <si>
    <t xml:space="preserve">Le défaut est intermittent : une pièce bonne n’exclut pas des pièces mauvaises.</t>
  </si>
  <si>
    <t xml:space="preserve">Données de tri</t>
  </si>
  <si>
    <t xml:space="preserve">3. Pourquoi ce plan n’a-t-il pas changé ?</t>
  </si>
  <si>
    <t xml:space="preserve">Il n’impose pas de contrôle renforcé après un changement d’outillage. Cause racine.</t>
  </si>
  <si>
    <t xml:space="preserve">ID</t>
  </si>
  <si>
    <t xml:space="preserve">Étape</t>
  </si>
  <si>
    <t xml:space="preserve">Cause ou objet visé</t>
  </si>
  <si>
    <t xml:space="preserve">Action</t>
  </si>
  <si>
    <t xml:space="preserve">Échéance</t>
  </si>
  <si>
    <t xml:space="preserve">Réalisée le</t>
  </si>
  <si>
    <t xml:space="preserve">Preuve</t>
  </si>
  <si>
    <t xml:space="preserve">En retard</t>
  </si>
  <si>
    <t xml:space="preserve">A1</t>
  </si>
  <si>
    <t xml:space="preserve">D6</t>
  </si>
  <si>
    <t xml:space="preserve">Apparition : serrage variable</t>
  </si>
  <si>
    <t xml:space="preserve">Définir le couple de serrage de l’outil dans le porte-outil et équiper le poste CU-3 d’une clé dynamométrique</t>
  </si>
  <si>
    <t xml:space="preserve">Instruction révisée, clé étalonnée</t>
  </si>
  <si>
    <t xml:space="preserve">Soldée</t>
  </si>
  <si>
    <t xml:space="preserve">A2</t>
  </si>
  <si>
    <t xml:space="preserve">Non-détection : plan de contrôle</t>
  </si>
  <si>
    <t xml:space="preserve">Contrôler le premier article après tout changement d’outil</t>
  </si>
  <si>
    <t xml:space="preserve">Plan de contrôle révisé</t>
  </si>
  <si>
    <t xml:space="preserve">A3</t>
  </si>
  <si>
    <t xml:space="preserve">Contrôler 1 pièce sur 10 au calibre sur CU-3</t>
  </si>
  <si>
    <t xml:space="preserve">Contrôle</t>
  </si>
  <si>
    <t xml:space="preserve">Enregistrements de contrôle</t>
  </si>
  <si>
    <t xml:space="preserve">A4</t>
  </si>
  <si>
    <t xml:space="preserve">D7</t>
  </si>
  <si>
    <t xml:space="preserve">Extension à d’autres machines</t>
  </si>
  <si>
    <t xml:space="preserve">Étendre l’instruction de serrage à CU-1 et CU-2</t>
  </si>
  <si>
    <t xml:space="preserve">Instructions révisées</t>
  </si>
  <si>
    <t xml:space="preserve">A5</t>
  </si>
  <si>
    <t xml:space="preserve">Cause racine : modification d’outillage</t>
  </si>
  <si>
    <t xml:space="preserve">Ajouter à la procédure une revue d’instruction obligatoire à chaque modification d’outillage</t>
  </si>
  <si>
    <t xml:space="preserve">Procédure révisée et diffusée</t>
  </si>
  <si>
    <t xml:space="preserve">A6</t>
  </si>
  <si>
    <t xml:space="preserve">Capitalisation</t>
  </si>
  <si>
    <t xml:space="preserve">Mettre à jour l’AMDEC processus et le plan de surveillance de BR-40</t>
  </si>
  <si>
    <t xml:space="preserve">Documents révisés</t>
  </si>
  <si>
    <t xml:space="preserve">A7</t>
  </si>
  <si>
    <t xml:space="preserve">Partager le retour d’expérience avec les équipes méthodes et production</t>
  </si>
  <si>
    <t xml:space="preserve">Compte rendu de réunion</t>
  </si>
  <si>
    <t xml:space="preserve">A8</t>
  </si>
  <si>
    <t xml:space="preserve">D3</t>
  </si>
  <si>
    <t xml:space="preserve">Retrait du confinement</t>
  </si>
  <si>
    <t xml:space="preserve">Retirer le contrôle à 100 % après la preuve d’efficacité</t>
  </si>
  <si>
    <t xml:space="preserve">Décision consignée, verdict de l’onglet Efficacité</t>
  </si>
  <si>
    <t xml:space="preserve">Semaine</t>
  </si>
  <si>
    <t xml:space="preserve">Phase</t>
  </si>
  <si>
    <t xml:space="preserve">Pièces contrôlées (CU-3)</t>
  </si>
  <si>
    <t xml:space="preserve">Pièces non conformes (alésage)</t>
  </si>
  <si>
    <t xml:space="preserve">Retours client</t>
  </si>
  <si>
    <t xml:space="preserve">S35</t>
  </si>
  <si>
    <t xml:space="preserve">Avant le problème</t>
  </si>
  <si>
    <t xml:space="preserve">S36</t>
  </si>
  <si>
    <t xml:space="preserve">S37</t>
  </si>
  <si>
    <t xml:space="preserve">S38</t>
  </si>
  <si>
    <t xml:space="preserve">S39</t>
  </si>
  <si>
    <t xml:space="preserve">S40</t>
  </si>
  <si>
    <t xml:space="preserve">Après action</t>
  </si>
  <si>
    <t xml:space="preserve">S41</t>
  </si>
  <si>
    <t xml:space="preserve">S42</t>
  </si>
  <si>
    <t xml:space="preserve">S43</t>
  </si>
  <si>
    <t xml:space="preserve">S44</t>
  </si>
  <si>
    <t xml:space="preserve">Objectif : taux maximal</t>
  </si>
  <si>
    <t xml:space="preserve">Objectif fixé avant la mise en œuvre (D5).</t>
  </si>
  <si>
    <t xml:space="preserve">Objectif : semaines mesurées</t>
  </si>
  <si>
    <t xml:space="preserve">Semaines consécutives après action.</t>
  </si>
  <si>
    <t xml:space="preserve">Taux avant le problème</t>
  </si>
  <si>
    <t xml:space="preserve">Référence, sur le contrôle d’une pièce par poste : peu de pièces.</t>
  </si>
  <si>
    <t xml:space="preserve">Taux pendant le problème</t>
  </si>
  <si>
    <t xml:space="preserve">Tri à 100 % de la production de CU-3.</t>
  </si>
  <si>
    <t xml:space="preserve">Taux après action</t>
  </si>
  <si>
    <t xml:space="preserve">Contrôle à 100 % maintenu ; à comparer à l’objectif.</t>
  </si>
  <si>
    <t xml:space="preserve">Semaines après action</t>
  </si>
  <si>
    <t xml:space="preserve">Semaines avec des pièces contrôlées ; doit atteindre l’objectif.</t>
  </si>
  <si>
    <t xml:space="preserve">Retours client après action</t>
  </si>
  <si>
    <t xml:space="preserve">Doit rester à zéro.</t>
  </si>
  <si>
    <t xml:space="preserve">Verdict</t>
  </si>
  <si>
    <t xml:space="preserve">Si non démontrée : reprendre à D4 ou D5, confinement maintenu.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</si>
</sst>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0.00\ %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Calibri"/>
      <family val="0"/>
      <charset val="1"/>
    </font>
    <font>
      <sz val="11"/>
      <color rgb="FF163C4A"/>
      <name val="Calibri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63C4A"/>
        <bgColor rgb="FF333333"/>
      </patternFill>
    </fill>
    <fill>
      <patternFill patternType="solid">
        <fgColor rgb="FFE9F3FA"/>
        <bgColor rgb="FFDDF1EF"/>
      </patternFill>
    </fill>
    <fill>
      <patternFill patternType="solid">
        <fgColor rgb="FFDDF1EF"/>
        <bgColor rgb="FFE9F3FA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5" fillId="3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5" fontId="5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5" fontId="5" fillId="3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5" fillId="4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6" fontId="5" fillId="4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6" fontId="5" fillId="3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163C4A"/>
        </patternFill>
      </fill>
    </dxf>
    <dxf>
      <fill>
        <patternFill patternType="solid">
          <fgColor rgb="FFE9F3FA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FFFFFF"/>
        </patternFill>
      </fill>
    </dxf>
    <dxf>
      <fill>
        <patternFill patternType="solid">
          <fgColor rgb="FFDDF1EF"/>
        </patternFill>
      </fill>
    </dxf>
    <dxf>
      <fill>
        <patternFill>
          <bgColor rgb="FFFFE0D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E0DC"/>
      <rgbColor rgb="FFDDF1E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9F3FA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63C4A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95"/>
  </cols>
  <sheetData>
    <row r="1" customFormat="false" ht="36" hidden="false" customHeight="true" outlineLevel="0" collapsed="false">
      <c r="A1" s="1" t="s">
        <v>0</v>
      </c>
      <c r="B1" s="1" t="s">
        <v>1</v>
      </c>
    </row>
    <row r="2" customFormat="false" ht="48" hidden="false" customHeight="true" outlineLevel="0" collapsed="false">
      <c r="A2" s="2" t="s">
        <v>2</v>
      </c>
      <c r="B2" s="2" t="s">
        <v>3</v>
      </c>
    </row>
    <row r="3" customFormat="false" ht="48" hidden="false" customHeight="true" outlineLevel="0" collapsed="false">
      <c r="A3" s="3" t="s">
        <v>4</v>
      </c>
      <c r="B3" s="3" t="s">
        <v>5</v>
      </c>
    </row>
    <row r="4" customFormat="false" ht="48" hidden="false" customHeight="true" outlineLevel="0" collapsed="false">
      <c r="A4" s="2" t="s">
        <v>6</v>
      </c>
      <c r="B4" s="2" t="s">
        <v>7</v>
      </c>
    </row>
    <row r="5" customFormat="false" ht="48" hidden="false" customHeight="true" outlineLevel="0" collapsed="false">
      <c r="A5" s="3" t="s">
        <v>8</v>
      </c>
      <c r="B5" s="3" t="s">
        <v>9</v>
      </c>
    </row>
    <row r="6" customFormat="false" ht="48" hidden="false" customHeight="true" outlineLevel="0" collapsed="false">
      <c r="A6" s="2" t="s">
        <v>10</v>
      </c>
      <c r="B6" s="2" t="s">
        <v>11</v>
      </c>
    </row>
    <row r="7" customFormat="false" ht="48" hidden="false" customHeight="true" outlineLevel="0" collapsed="false">
      <c r="A7" s="3" t="s">
        <v>12</v>
      </c>
      <c r="B7" s="3" t="s">
        <v>13</v>
      </c>
    </row>
    <row r="8" customFormat="false" ht="48" hidden="false" customHeight="true" outlineLevel="0" collapsed="false">
      <c r="A8" s="2" t="s">
        <v>14</v>
      </c>
      <c r="B8" s="2" t="s">
        <v>15</v>
      </c>
    </row>
    <row r="9" customFormat="false" ht="48" hidden="false" customHeight="true" outlineLevel="0" collapsed="false">
      <c r="A9" s="3" t="s">
        <v>16</v>
      </c>
      <c r="B9" s="3" t="s">
        <v>17</v>
      </c>
    </row>
    <row r="10" customFormat="false" ht="48" hidden="false" customHeight="true" outlineLevel="0" collapsed="false">
      <c r="A10" s="2" t="s">
        <v>18</v>
      </c>
      <c r="B10" s="2" t="s">
        <v>19</v>
      </c>
    </row>
    <row r="11" customFormat="false" ht="48" hidden="false" customHeight="true" outlineLevel="0" collapsed="false">
      <c r="A11" s="3" t="s">
        <v>20</v>
      </c>
      <c r="B11" s="3" t="s">
        <v>21</v>
      </c>
    </row>
    <row r="12" customFormat="false" ht="48" hidden="false" customHeight="true" outlineLevel="0" collapsed="false">
      <c r="A12" s="2" t="s">
        <v>22</v>
      </c>
      <c r="B12" s="2" t="s">
        <v>23</v>
      </c>
    </row>
    <row r="13" customFormat="false" ht="48" hidden="false" customHeight="true" outlineLevel="0" collapsed="false">
      <c r="A13" s="3" t="s">
        <v>24</v>
      </c>
      <c r="B13" s="3" t="s">
        <v>25</v>
      </c>
    </row>
  </sheetData>
  <printOptions headings="false" gridLines="false" gridLinesSet="true" horizontalCentered="true" verticalCentered="false"/>
  <pageMargins left="0.75" right="0.75" top="1" bottom="1" header="0.511811023622047" footer="0.511811023622047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90"/>
    <col collapsed="false" customWidth="true" hidden="false" outlineLevel="0" max="3" min="3" style="0" width="14"/>
    <col collapsed="false" customWidth="true" hidden="false" outlineLevel="0" max="4" min="4" style="0" width="26"/>
    <col collapsed="false" customWidth="true" hidden="false" outlineLevel="0" max="5" min="5" style="0" width="40"/>
  </cols>
  <sheetData>
    <row r="1" customFormat="false" ht="36" hidden="false" customHeight="true" outlineLevel="0" collapsed="false">
      <c r="A1" s="1" t="s">
        <v>26</v>
      </c>
      <c r="B1" s="1" t="s">
        <v>27</v>
      </c>
      <c r="C1" s="1" t="s">
        <v>28</v>
      </c>
      <c r="D1" s="1" t="s">
        <v>29</v>
      </c>
      <c r="E1" s="1" t="s">
        <v>30</v>
      </c>
    </row>
    <row r="2" customFormat="false" ht="48" hidden="false" customHeight="true" outlineLevel="0" collapsed="false">
      <c r="A2" s="2" t="s">
        <v>31</v>
      </c>
      <c r="B2" s="2" t="s">
        <v>32</v>
      </c>
      <c r="C2" s="2"/>
      <c r="D2" s="2" t="s">
        <v>33</v>
      </c>
      <c r="E2" s="2"/>
    </row>
    <row r="3" customFormat="false" ht="48" hidden="false" customHeight="true" outlineLevel="0" collapsed="false">
      <c r="A3" s="3" t="s">
        <v>34</v>
      </c>
      <c r="B3" s="3" t="s">
        <v>35</v>
      </c>
      <c r="C3" s="4" t="n">
        <v>46279</v>
      </c>
      <c r="D3" s="3"/>
      <c r="E3" s="3"/>
    </row>
    <row r="4" customFormat="false" ht="48" hidden="false" customHeight="true" outlineLevel="0" collapsed="false">
      <c r="A4" s="2" t="s">
        <v>36</v>
      </c>
      <c r="B4" s="5" t="n">
        <v>46330</v>
      </c>
      <c r="C4" s="5"/>
      <c r="D4" s="2"/>
      <c r="E4" s="2"/>
    </row>
    <row r="5" customFormat="false" ht="48" hidden="false" customHeight="true" outlineLevel="0" collapsed="false">
      <c r="A5" s="3" t="s">
        <v>37</v>
      </c>
      <c r="B5" s="3" t="s">
        <v>38</v>
      </c>
      <c r="C5" s="4" t="n">
        <v>46279</v>
      </c>
      <c r="D5" s="3" t="s">
        <v>39</v>
      </c>
      <c r="E5" s="3" t="s">
        <v>40</v>
      </c>
    </row>
    <row r="6" customFormat="false" ht="48" hidden="false" customHeight="true" outlineLevel="0" collapsed="false">
      <c r="A6" s="2" t="s">
        <v>41</v>
      </c>
      <c r="B6" s="2" t="s">
        <v>42</v>
      </c>
      <c r="C6" s="5" t="n">
        <v>46279</v>
      </c>
      <c r="D6" s="2" t="s">
        <v>39</v>
      </c>
      <c r="E6" s="2" t="s">
        <v>40</v>
      </c>
    </row>
    <row r="7" customFormat="false" ht="48" hidden="false" customHeight="true" outlineLevel="0" collapsed="false">
      <c r="A7" s="3" t="s">
        <v>43</v>
      </c>
      <c r="B7" s="3" t="s">
        <v>44</v>
      </c>
      <c r="C7" s="4" t="n">
        <v>46280</v>
      </c>
      <c r="D7" s="3" t="s">
        <v>45</v>
      </c>
      <c r="E7" s="3" t="s">
        <v>40</v>
      </c>
    </row>
    <row r="8" customFormat="false" ht="48" hidden="false" customHeight="true" outlineLevel="0" collapsed="false">
      <c r="A8" s="2" t="s">
        <v>46</v>
      </c>
      <c r="B8" s="2" t="s">
        <v>47</v>
      </c>
      <c r="C8" s="5" t="n">
        <v>46280</v>
      </c>
      <c r="D8" s="2" t="s">
        <v>48</v>
      </c>
      <c r="E8" s="2" t="s">
        <v>40</v>
      </c>
    </row>
    <row r="9" customFormat="false" ht="48" hidden="false" customHeight="true" outlineLevel="0" collapsed="false">
      <c r="A9" s="3" t="s">
        <v>49</v>
      </c>
      <c r="B9" s="3" t="s">
        <v>50</v>
      </c>
      <c r="C9" s="4" t="n">
        <v>46287</v>
      </c>
      <c r="D9" s="3" t="s">
        <v>51</v>
      </c>
      <c r="E9" s="3" t="s">
        <v>40</v>
      </c>
    </row>
    <row r="10" customFormat="false" ht="48" hidden="false" customHeight="true" outlineLevel="0" collapsed="false">
      <c r="A10" s="2" t="s">
        <v>52</v>
      </c>
      <c r="B10" s="2" t="s">
        <v>53</v>
      </c>
      <c r="C10" s="5" t="n">
        <v>46290</v>
      </c>
      <c r="D10" s="2" t="s">
        <v>51</v>
      </c>
      <c r="E10" s="2" t="s">
        <v>40</v>
      </c>
    </row>
    <row r="11" customFormat="false" ht="48" hidden="false" customHeight="true" outlineLevel="0" collapsed="false">
      <c r="A11" s="3" t="s">
        <v>54</v>
      </c>
      <c r="B11" s="3" t="s">
        <v>55</v>
      </c>
      <c r="C11" s="4" t="n">
        <v>46293</v>
      </c>
      <c r="D11" s="3" t="s">
        <v>48</v>
      </c>
      <c r="E11" s="6" t="str">
        <f aca="false">IF(COUNTIF('D5-D7 Actions'!B2:B40,"D6")-COUNTIFS('D5-D7 Actions'!B2:B40,"D6",'D5-D7 Actions'!I2:I40,"Soldée")-COUNTIFS('D5-D7 Actions'!B2:B40,"D6",'D5-D7 Actions'!I2:I40,"Abandonnée")=0,"Fait","En cours")</f>
        <v>Fait</v>
      </c>
    </row>
    <row r="12" customFormat="false" ht="48" hidden="false" customHeight="true" outlineLevel="0" collapsed="false">
      <c r="A12" s="2" t="s">
        <v>56</v>
      </c>
      <c r="B12" s="2" t="s">
        <v>57</v>
      </c>
      <c r="C12" s="5" t="n">
        <v>46322</v>
      </c>
      <c r="D12" s="2" t="s">
        <v>39</v>
      </c>
      <c r="E12" s="6" t="str">
        <f aca="false">IF(COUNTIF('D5-D7 Actions'!B2:B40,"D7")-COUNTIFS('D5-D7 Actions'!B2:B40,"D7",'D5-D7 Actions'!I2:I40,"Soldée")-COUNTIFS('D5-D7 Actions'!B2:B40,"D7",'D5-D7 Actions'!I2:I40,"Abandonnée")=0,"Fait","En cours")</f>
        <v>Fait</v>
      </c>
    </row>
    <row r="13" customFormat="false" ht="48" hidden="false" customHeight="true" outlineLevel="0" collapsed="false">
      <c r="A13" s="3" t="s">
        <v>58</v>
      </c>
      <c r="B13" s="3" t="s">
        <v>59</v>
      </c>
      <c r="C13" s="4" t="n">
        <v>46329</v>
      </c>
      <c r="D13" s="3" t="s">
        <v>60</v>
      </c>
      <c r="E13" s="6" t="str">
        <f aca="false">B24</f>
        <v>Clôture possible</v>
      </c>
    </row>
    <row r="14" customFormat="false" ht="48" hidden="false" customHeight="true" outlineLevel="0" collapsed="false">
      <c r="A14" s="2"/>
      <c r="B14" s="2"/>
      <c r="C14" s="2"/>
      <c r="D14" s="2"/>
      <c r="E14" s="2"/>
    </row>
    <row r="15" customFormat="false" ht="48" hidden="false" customHeight="true" outlineLevel="0" collapsed="false">
      <c r="A15" s="3" t="s">
        <v>61</v>
      </c>
      <c r="B15" s="3" t="s">
        <v>62</v>
      </c>
      <c r="C15" s="3"/>
      <c r="D15" s="3"/>
      <c r="E15" s="3" t="s">
        <v>63</v>
      </c>
    </row>
    <row r="16" customFormat="false" ht="48" hidden="false" customHeight="true" outlineLevel="0" collapsed="false">
      <c r="A16" s="2" t="s">
        <v>64</v>
      </c>
      <c r="B16" s="6" t="n">
        <f aca="false">C8-C3</f>
        <v>1</v>
      </c>
      <c r="C16" s="2"/>
      <c r="D16" s="2"/>
      <c r="E16" s="2" t="s">
        <v>65</v>
      </c>
    </row>
    <row r="17" customFormat="false" ht="48" hidden="false" customHeight="true" outlineLevel="0" collapsed="false">
      <c r="A17" s="3" t="s">
        <v>66</v>
      </c>
      <c r="B17" s="6" t="n">
        <f aca="false">C9-C3</f>
        <v>8</v>
      </c>
      <c r="C17" s="3"/>
      <c r="D17" s="3"/>
      <c r="E17" s="3" t="s">
        <v>65</v>
      </c>
    </row>
    <row r="18" customFormat="false" ht="48" hidden="false" customHeight="true" outlineLevel="0" collapsed="false">
      <c r="A18" s="2" t="s">
        <v>67</v>
      </c>
      <c r="B18" s="6" t="n">
        <f aca="false">C11-C3</f>
        <v>14</v>
      </c>
      <c r="C18" s="2"/>
      <c r="D18" s="2"/>
      <c r="E18" s="2" t="s">
        <v>65</v>
      </c>
    </row>
    <row r="19" customFormat="false" ht="48" hidden="false" customHeight="true" outlineLevel="0" collapsed="false">
      <c r="A19" s="3" t="s">
        <v>68</v>
      </c>
      <c r="B19" s="6" t="n">
        <f aca="false">C13-C3</f>
        <v>50</v>
      </c>
      <c r="C19" s="3"/>
      <c r="D19" s="3"/>
      <c r="E19" s="3" t="s">
        <v>69</v>
      </c>
    </row>
    <row r="20" customFormat="false" ht="48" hidden="false" customHeight="true" outlineLevel="0" collapsed="false">
      <c r="A20" s="2" t="s">
        <v>70</v>
      </c>
      <c r="B20" s="6" t="n">
        <f aca="false">COUNTA('D5-D7 Actions'!A2:A40)-COUNTIF('D5-D7 Actions'!I2:I40,"Soldée")-COUNTIF('D5-D7 Actions'!I2:I40,"Abandonnée")</f>
        <v>0</v>
      </c>
      <c r="C20" s="2"/>
      <c r="D20" s="2"/>
      <c r="E20" s="2" t="s">
        <v>71</v>
      </c>
    </row>
    <row r="21" customFormat="false" ht="48" hidden="false" customHeight="true" outlineLevel="0" collapsed="false">
      <c r="A21" s="3" t="s">
        <v>72</v>
      </c>
      <c r="B21" s="6" t="n">
        <f aca="false">COUNTIF('D5-D7 Actions'!J2:J40,"Oui")</f>
        <v>0</v>
      </c>
      <c r="C21" s="3"/>
      <c r="D21" s="3"/>
      <c r="E21" s="3" t="s">
        <v>73</v>
      </c>
    </row>
    <row r="22" customFormat="false" ht="48" hidden="false" customHeight="true" outlineLevel="0" collapsed="false">
      <c r="A22" s="2" t="s">
        <v>74</v>
      </c>
      <c r="B22" s="6" t="n">
        <f aca="false">'D3 Confinement'!D7</f>
        <v>20</v>
      </c>
      <c r="C22" s="2"/>
      <c r="D22" s="2"/>
      <c r="E22" s="2" t="s">
        <v>75</v>
      </c>
    </row>
    <row r="23" customFormat="false" ht="48" hidden="false" customHeight="true" outlineLevel="0" collapsed="false">
      <c r="A23" s="3" t="s">
        <v>76</v>
      </c>
      <c r="B23" s="6" t="str">
        <f aca="false">Efficacité!B21</f>
        <v>Efficacité démontrée</v>
      </c>
      <c r="C23" s="3"/>
      <c r="D23" s="3"/>
      <c r="E23" s="3" t="s">
        <v>77</v>
      </c>
    </row>
    <row r="24" customFormat="false" ht="48" hidden="false" customHeight="true" outlineLevel="0" collapsed="false">
      <c r="A24" s="2" t="s">
        <v>78</v>
      </c>
      <c r="B24" s="6" t="str">
        <f aca="false">IF(AND(B20=0,B23="Efficacité démontrée"),"Clôture possible","Ne pas clôturer")</f>
        <v>Clôture possible</v>
      </c>
      <c r="C24" s="2"/>
      <c r="D24" s="2"/>
      <c r="E24" s="2" t="s">
        <v>79</v>
      </c>
    </row>
  </sheetData>
  <autoFilter ref="A1:E24"/>
  <printOptions headings="false" gridLines="false" gridLinesSet="true" horizontalCentered="true" verticalCentered="false"/>
  <pageMargins left="0.75" right="0.75" top="1" bottom="1" header="0.511811023622047" footer="0.511811023622047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70"/>
    <col collapsed="false" customWidth="true" hidden="false" outlineLevel="0" max="3" min="3" style="0" width="62"/>
  </cols>
  <sheetData>
    <row r="1" customFormat="false" ht="36" hidden="false" customHeight="true" outlineLevel="0" collapsed="false">
      <c r="A1" s="1" t="s">
        <v>80</v>
      </c>
      <c r="B1" s="1" t="s">
        <v>81</v>
      </c>
      <c r="C1" s="1" t="s">
        <v>82</v>
      </c>
    </row>
    <row r="2" customFormat="false" ht="33.75" hidden="false" customHeight="true" outlineLevel="0" collapsed="false">
      <c r="A2" s="2" t="s">
        <v>83</v>
      </c>
      <c r="B2" s="2" t="s">
        <v>84</v>
      </c>
      <c r="C2" s="2" t="s">
        <v>85</v>
      </c>
    </row>
    <row r="3" customFormat="false" ht="33.75" hidden="false" customHeight="true" outlineLevel="0" collapsed="false">
      <c r="A3" s="3" t="s">
        <v>86</v>
      </c>
      <c r="B3" s="3" t="s">
        <v>87</v>
      </c>
      <c r="C3" s="3" t="s">
        <v>88</v>
      </c>
    </row>
    <row r="4" customFormat="false" ht="33.75" hidden="false" customHeight="true" outlineLevel="0" collapsed="false">
      <c r="A4" s="2" t="s">
        <v>89</v>
      </c>
      <c r="B4" s="2" t="s">
        <v>90</v>
      </c>
      <c r="C4" s="2" t="s">
        <v>91</v>
      </c>
    </row>
    <row r="5" customFormat="false" ht="33.75" hidden="false" customHeight="true" outlineLevel="0" collapsed="false">
      <c r="A5" s="3" t="s">
        <v>92</v>
      </c>
      <c r="B5" s="3" t="s">
        <v>93</v>
      </c>
      <c r="C5" s="3" t="s">
        <v>94</v>
      </c>
    </row>
    <row r="6" customFormat="false" ht="33.75" hidden="false" customHeight="true" outlineLevel="0" collapsed="false">
      <c r="A6" s="2" t="s">
        <v>95</v>
      </c>
      <c r="B6" s="2" t="s">
        <v>96</v>
      </c>
      <c r="C6" s="2" t="s">
        <v>97</v>
      </c>
    </row>
    <row r="7" customFormat="false" ht="33.75" hidden="false" customHeight="true" outlineLevel="0" collapsed="false">
      <c r="A7" s="3" t="s">
        <v>98</v>
      </c>
      <c r="B7" s="3" t="s">
        <v>99</v>
      </c>
      <c r="C7" s="3" t="s">
        <v>100</v>
      </c>
    </row>
    <row r="8" customFormat="false" ht="33.75" hidden="false" customHeight="true" outlineLevel="0" collapsed="false">
      <c r="A8" s="2" t="s">
        <v>101</v>
      </c>
      <c r="B8" s="2" t="s">
        <v>102</v>
      </c>
      <c r="C8" s="2" t="s">
        <v>103</v>
      </c>
    </row>
    <row r="9" customFormat="false" ht="33.75" hidden="false" customHeight="true" outlineLevel="0" collapsed="false">
      <c r="A9" s="3"/>
      <c r="B9" s="3"/>
      <c r="C9" s="3"/>
    </row>
    <row r="10" customFormat="false" ht="33.75" hidden="false" customHeight="true" outlineLevel="0" collapsed="false">
      <c r="A10" s="2" t="s">
        <v>104</v>
      </c>
      <c r="B10" s="2" t="s">
        <v>105</v>
      </c>
      <c r="C10" s="2" t="s">
        <v>106</v>
      </c>
    </row>
    <row r="11" customFormat="false" ht="33.75" hidden="false" customHeight="true" outlineLevel="0" collapsed="false">
      <c r="A11" s="3" t="s">
        <v>107</v>
      </c>
      <c r="B11" s="3" t="s">
        <v>108</v>
      </c>
      <c r="C11" s="3" t="s">
        <v>109</v>
      </c>
    </row>
    <row r="12" customFormat="false" ht="33.75" hidden="false" customHeight="true" outlineLevel="0" collapsed="false">
      <c r="A12" s="2" t="s">
        <v>110</v>
      </c>
      <c r="B12" s="2" t="s">
        <v>111</v>
      </c>
      <c r="C12" s="2" t="s">
        <v>112</v>
      </c>
    </row>
    <row r="13" customFormat="false" ht="33.75" hidden="false" customHeight="true" outlineLevel="0" collapsed="false">
      <c r="A13" s="3" t="s">
        <v>113</v>
      </c>
      <c r="B13" s="3" t="s">
        <v>114</v>
      </c>
      <c r="C13" s="3" t="s">
        <v>115</v>
      </c>
    </row>
    <row r="14" customFormat="false" ht="33.75" hidden="false" customHeight="true" outlineLevel="0" collapsed="false">
      <c r="A14" s="2" t="s">
        <v>116</v>
      </c>
      <c r="B14" s="2" t="s">
        <v>117</v>
      </c>
      <c r="C14" s="2" t="s">
        <v>118</v>
      </c>
    </row>
    <row r="15" customFormat="false" ht="33.75" hidden="false" customHeight="true" outlineLevel="0" collapsed="false">
      <c r="A15" s="3" t="s">
        <v>119</v>
      </c>
      <c r="B15" s="3" t="s">
        <v>120</v>
      </c>
      <c r="C15" s="3" t="s">
        <v>121</v>
      </c>
    </row>
  </sheetData>
  <printOptions headings="false" gridLines="false" gridLinesSet="true" horizontalCentered="true" verticalCentered="false"/>
  <pageMargins left="0.75" right="0.75" top="1" bottom="1" header="0.511811023622047" footer="0.511811023622047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4" min="2" style="0" width="14"/>
    <col collapsed="false" customWidth="true" hidden="false" outlineLevel="0" max="5" min="5" style="0" width="11"/>
    <col collapsed="false" customWidth="true" hidden="false" outlineLevel="0" max="6" min="6" style="0" width="70"/>
  </cols>
  <sheetData>
    <row r="1" customFormat="false" ht="36" hidden="false" customHeight="true" outlineLevel="0" collapsed="false">
      <c r="A1" s="1" t="s">
        <v>122</v>
      </c>
      <c r="B1" s="1" t="s">
        <v>123</v>
      </c>
      <c r="C1" s="1" t="s">
        <v>124</v>
      </c>
      <c r="D1" s="1" t="s">
        <v>125</v>
      </c>
      <c r="E1" s="1" t="s">
        <v>126</v>
      </c>
      <c r="F1" s="1" t="s">
        <v>127</v>
      </c>
    </row>
    <row r="2" customFormat="false" ht="36" hidden="false" customHeight="true" outlineLevel="0" collapsed="false">
      <c r="A2" s="2" t="s">
        <v>128</v>
      </c>
      <c r="B2" s="2" t="n">
        <v>194</v>
      </c>
      <c r="C2" s="2" t="n">
        <v>194</v>
      </c>
      <c r="D2" s="2" t="n">
        <v>4</v>
      </c>
      <c r="E2" s="7" t="n">
        <f aca="false">IF(C2=0,"",D2/C2)</f>
        <v>0.0206185567010309</v>
      </c>
      <c r="F2" s="2" t="s">
        <v>129</v>
      </c>
    </row>
    <row r="3" customFormat="false" ht="36" hidden="false" customHeight="true" outlineLevel="0" collapsed="false">
      <c r="A3" s="3" t="s">
        <v>130</v>
      </c>
      <c r="B3" s="3" t="n">
        <v>120</v>
      </c>
      <c r="C3" s="3" t="n">
        <v>120</v>
      </c>
      <c r="D3" s="3" t="n">
        <v>3</v>
      </c>
      <c r="E3" s="7" t="n">
        <f aca="false">IF(C3=0,"",D3/C3)</f>
        <v>0.025</v>
      </c>
      <c r="F3" s="3" t="s">
        <v>131</v>
      </c>
    </row>
    <row r="4" customFormat="false" ht="36" hidden="false" customHeight="true" outlineLevel="0" collapsed="false">
      <c r="A4" s="2" t="s">
        <v>132</v>
      </c>
      <c r="B4" s="2" t="n">
        <v>380</v>
      </c>
      <c r="C4" s="2" t="n">
        <v>380</v>
      </c>
      <c r="D4" s="2" t="n">
        <v>9</v>
      </c>
      <c r="E4" s="7" t="n">
        <f aca="false">IF(C4=0,"",D4/C4)</f>
        <v>0.0236842105263158</v>
      </c>
      <c r="F4" s="2" t="s">
        <v>133</v>
      </c>
    </row>
    <row r="5" customFormat="false" ht="36" hidden="false" customHeight="true" outlineLevel="0" collapsed="false">
      <c r="A5" s="3" t="s">
        <v>134</v>
      </c>
      <c r="B5" s="3" t="n">
        <v>60</v>
      </c>
      <c r="C5" s="3" t="n">
        <v>60</v>
      </c>
      <c r="D5" s="3" t="n">
        <v>4</v>
      </c>
      <c r="E5" s="7" t="n">
        <f aca="false">IF(C5=0,"",D5/C5)</f>
        <v>0.0666666666666667</v>
      </c>
      <c r="F5" s="3" t="s">
        <v>135</v>
      </c>
    </row>
    <row r="6" customFormat="false" ht="36" hidden="false" customHeight="true" outlineLevel="0" collapsed="false">
      <c r="A6" s="2"/>
      <c r="B6" s="2"/>
      <c r="C6" s="2"/>
      <c r="D6" s="2"/>
      <c r="E6" s="8"/>
      <c r="F6" s="2"/>
    </row>
    <row r="7" customFormat="false" ht="36" hidden="false" customHeight="true" outlineLevel="0" collapsed="false">
      <c r="A7" s="3" t="s">
        <v>136</v>
      </c>
      <c r="B7" s="6" t="n">
        <f aca="false">SUM(B2:B5)</f>
        <v>754</v>
      </c>
      <c r="C7" s="6" t="n">
        <f aca="false">SUM(C2:C5)</f>
        <v>754</v>
      </c>
      <c r="D7" s="6" t="n">
        <f aca="false">SUM(D2:D5)</f>
        <v>20</v>
      </c>
      <c r="E7" s="7" t="n">
        <f aca="false">IF(C7=0,"",D7/C7)</f>
        <v>0.026525198938992</v>
      </c>
      <c r="F7" s="3" t="s">
        <v>137</v>
      </c>
    </row>
  </sheetData>
  <autoFilter ref="A1:F7"/>
  <printOptions headings="false" gridLines="false" gridLinesSet="true" horizontalCentered="true" verticalCentered="false"/>
  <pageMargins left="0.75" right="0.75" top="1" bottom="1" header="0.511811023622047" footer="0.511811023622047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5"/>
    <col collapsed="false" customWidth="true" hidden="false" outlineLevel="0" max="2" min="2" style="0" width="50"/>
    <col collapsed="false" customWidth="true" hidden="false" outlineLevel="0" max="3" min="3" style="0" width="62"/>
    <col collapsed="false" customWidth="true" hidden="false" outlineLevel="0" max="4" min="4" style="0" width="46"/>
    <col collapsed="false" customWidth="true" hidden="false" outlineLevel="0" max="5" min="5" style="0" width="12"/>
  </cols>
  <sheetData>
    <row r="1" customFormat="false" ht="36" hidden="false" customHeight="true" outlineLevel="0" collapsed="false">
      <c r="A1" s="1" t="s">
        <v>138</v>
      </c>
      <c r="B1" s="1" t="s">
        <v>139</v>
      </c>
      <c r="C1" s="1" t="s">
        <v>140</v>
      </c>
      <c r="D1" s="1" t="s">
        <v>141</v>
      </c>
      <c r="E1" s="1" t="s">
        <v>142</v>
      </c>
    </row>
    <row r="2" customFormat="false" ht="36" hidden="false" customHeight="true" outlineLevel="0" collapsed="false">
      <c r="A2" s="2" t="s">
        <v>143</v>
      </c>
      <c r="B2" s="2" t="s">
        <v>144</v>
      </c>
      <c r="C2" s="2" t="s">
        <v>145</v>
      </c>
      <c r="D2" s="2" t="s">
        <v>146</v>
      </c>
      <c r="E2" s="2" t="s">
        <v>147</v>
      </c>
    </row>
    <row r="3" customFormat="false" ht="36" hidden="false" customHeight="true" outlineLevel="0" collapsed="false">
      <c r="A3" s="3" t="s">
        <v>143</v>
      </c>
      <c r="B3" s="3" t="s">
        <v>148</v>
      </c>
      <c r="C3" s="3" t="s">
        <v>149</v>
      </c>
      <c r="D3" s="3" t="s">
        <v>150</v>
      </c>
      <c r="E3" s="3" t="s">
        <v>147</v>
      </c>
    </row>
    <row r="4" customFormat="false" ht="36" hidden="false" customHeight="true" outlineLevel="0" collapsed="false">
      <c r="A4" s="2" t="s">
        <v>143</v>
      </c>
      <c r="B4" s="2" t="s">
        <v>151</v>
      </c>
      <c r="C4" s="2" t="s">
        <v>152</v>
      </c>
      <c r="D4" s="2" t="s">
        <v>153</v>
      </c>
      <c r="E4" s="2" t="s">
        <v>147</v>
      </c>
    </row>
    <row r="5" customFormat="false" ht="36" hidden="false" customHeight="true" outlineLevel="0" collapsed="false">
      <c r="A5" s="3" t="s">
        <v>143</v>
      </c>
      <c r="B5" s="3" t="s">
        <v>154</v>
      </c>
      <c r="C5" s="3" t="s">
        <v>155</v>
      </c>
      <c r="D5" s="3" t="s">
        <v>156</v>
      </c>
      <c r="E5" s="3" t="s">
        <v>147</v>
      </c>
    </row>
    <row r="6" customFormat="false" ht="36" hidden="false" customHeight="true" outlineLevel="0" collapsed="false">
      <c r="A6" s="2" t="s">
        <v>143</v>
      </c>
      <c r="B6" s="2" t="s">
        <v>157</v>
      </c>
      <c r="C6" s="2" t="s">
        <v>158</v>
      </c>
      <c r="D6" s="2" t="s">
        <v>159</v>
      </c>
      <c r="E6" s="2" t="s">
        <v>160</v>
      </c>
    </row>
    <row r="7" customFormat="false" ht="36" hidden="false" customHeight="true" outlineLevel="0" collapsed="false">
      <c r="A7" s="3" t="s">
        <v>161</v>
      </c>
      <c r="B7" s="3" t="s">
        <v>80</v>
      </c>
      <c r="C7" s="3" t="s">
        <v>162</v>
      </c>
      <c r="D7" s="3" t="s">
        <v>163</v>
      </c>
      <c r="E7" s="3" t="s">
        <v>142</v>
      </c>
    </row>
    <row r="8" customFormat="false" ht="36" hidden="false" customHeight="true" outlineLevel="0" collapsed="false">
      <c r="A8" s="2" t="s">
        <v>164</v>
      </c>
      <c r="B8" s="2" t="s">
        <v>165</v>
      </c>
      <c r="C8" s="2" t="s">
        <v>166</v>
      </c>
      <c r="D8" s="2" t="s">
        <v>167</v>
      </c>
      <c r="E8" s="2" t="s">
        <v>168</v>
      </c>
    </row>
    <row r="9" customFormat="false" ht="36" hidden="false" customHeight="true" outlineLevel="0" collapsed="false">
      <c r="A9" s="3" t="s">
        <v>164</v>
      </c>
      <c r="B9" s="3" t="s">
        <v>169</v>
      </c>
      <c r="C9" s="3" t="s">
        <v>170</v>
      </c>
      <c r="D9" s="3" t="s">
        <v>171</v>
      </c>
      <c r="E9" s="3" t="s">
        <v>168</v>
      </c>
    </row>
    <row r="10" customFormat="false" ht="36" hidden="false" customHeight="true" outlineLevel="0" collapsed="false">
      <c r="A10" s="2" t="s">
        <v>164</v>
      </c>
      <c r="B10" s="2" t="s">
        <v>172</v>
      </c>
      <c r="C10" s="2" t="s">
        <v>173</v>
      </c>
      <c r="D10" s="2" t="s">
        <v>174</v>
      </c>
      <c r="E10" s="2" t="s">
        <v>168</v>
      </c>
    </row>
    <row r="11" customFormat="false" ht="36" hidden="false" customHeight="true" outlineLevel="0" collapsed="false">
      <c r="A11" s="3" t="s">
        <v>164</v>
      </c>
      <c r="B11" s="3" t="s">
        <v>175</v>
      </c>
      <c r="C11" s="3" t="s">
        <v>176</v>
      </c>
      <c r="D11" s="3" t="s">
        <v>177</v>
      </c>
      <c r="E11" s="3" t="s">
        <v>168</v>
      </c>
    </row>
    <row r="12" customFormat="false" ht="36" hidden="false" customHeight="true" outlineLevel="0" collapsed="false">
      <c r="A12" s="2" t="s">
        <v>164</v>
      </c>
      <c r="B12" s="2" t="s">
        <v>178</v>
      </c>
      <c r="C12" s="2" t="s">
        <v>179</v>
      </c>
      <c r="D12" s="2" t="s">
        <v>180</v>
      </c>
      <c r="E12" s="2" t="s">
        <v>168</v>
      </c>
    </row>
    <row r="13" customFormat="false" ht="36" hidden="false" customHeight="true" outlineLevel="0" collapsed="false">
      <c r="A13" s="3" t="s">
        <v>181</v>
      </c>
      <c r="B13" s="3" t="s">
        <v>182</v>
      </c>
      <c r="C13" s="3" t="s">
        <v>183</v>
      </c>
      <c r="D13" s="3" t="s">
        <v>184</v>
      </c>
      <c r="E13" s="3" t="s">
        <v>168</v>
      </c>
    </row>
    <row r="14" customFormat="false" ht="36" hidden="false" customHeight="true" outlineLevel="0" collapsed="false">
      <c r="A14" s="2" t="s">
        <v>181</v>
      </c>
      <c r="B14" s="2" t="s">
        <v>185</v>
      </c>
      <c r="C14" s="2" t="s">
        <v>186</v>
      </c>
      <c r="D14" s="2" t="s">
        <v>187</v>
      </c>
      <c r="E14" s="2" t="s">
        <v>168</v>
      </c>
    </row>
    <row r="15" customFormat="false" ht="36" hidden="false" customHeight="true" outlineLevel="0" collapsed="false">
      <c r="A15" s="3" t="s">
        <v>181</v>
      </c>
      <c r="B15" s="3" t="s">
        <v>188</v>
      </c>
      <c r="C15" s="3" t="s">
        <v>189</v>
      </c>
      <c r="D15" s="3" t="s">
        <v>184</v>
      </c>
      <c r="E15" s="3" t="s">
        <v>168</v>
      </c>
    </row>
  </sheetData>
  <autoFilter ref="A1:E15"/>
  <printOptions headings="false" gridLines="false" gridLinesSet="true" horizontalCentered="true" verticalCentered="false"/>
  <pageMargins left="0.75" right="0.75" top="1" bottom="1" header="0.511811023622047" footer="0.511811023622047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8"/>
    <col collapsed="false" customWidth="true" hidden="false" outlineLevel="0" max="3" min="3" style="0" width="34"/>
    <col collapsed="false" customWidth="true" hidden="false" outlineLevel="0" max="4" min="4" style="0" width="62"/>
    <col collapsed="false" customWidth="true" hidden="false" outlineLevel="0" max="5" min="5" style="0" width="24"/>
    <col collapsed="false" customWidth="true" hidden="false" outlineLevel="0" max="7" min="6" style="0" width="13"/>
    <col collapsed="false" customWidth="true" hidden="false" outlineLevel="0" max="8" min="8" style="0" width="40"/>
    <col collapsed="false" customWidth="true" hidden="false" outlineLevel="0" max="9" min="9" style="0" width="12"/>
    <col collapsed="false" customWidth="true" hidden="false" outlineLevel="0" max="10" min="10" style="0" width="10"/>
  </cols>
  <sheetData>
    <row r="1" customFormat="false" ht="36" hidden="false" customHeight="true" outlineLevel="0" collapsed="false">
      <c r="A1" s="1" t="s">
        <v>190</v>
      </c>
      <c r="B1" s="1" t="s">
        <v>191</v>
      </c>
      <c r="C1" s="1" t="s">
        <v>192</v>
      </c>
      <c r="D1" s="1" t="s">
        <v>193</v>
      </c>
      <c r="E1" s="1" t="s">
        <v>29</v>
      </c>
      <c r="F1" s="1" t="s">
        <v>194</v>
      </c>
      <c r="G1" s="1" t="s">
        <v>195</v>
      </c>
      <c r="H1" s="1" t="s">
        <v>196</v>
      </c>
      <c r="I1" s="1" t="s">
        <v>30</v>
      </c>
      <c r="J1" s="1" t="s">
        <v>197</v>
      </c>
    </row>
    <row r="2" customFormat="false" ht="36" hidden="false" customHeight="true" outlineLevel="0" collapsed="false">
      <c r="A2" s="2" t="s">
        <v>198</v>
      </c>
      <c r="B2" s="2" t="s">
        <v>199</v>
      </c>
      <c r="C2" s="2" t="s">
        <v>200</v>
      </c>
      <c r="D2" s="2" t="s">
        <v>201</v>
      </c>
      <c r="E2" s="2" t="s">
        <v>51</v>
      </c>
      <c r="F2" s="5" t="n">
        <v>46290</v>
      </c>
      <c r="G2" s="5" t="n">
        <v>46290</v>
      </c>
      <c r="H2" s="2" t="s">
        <v>202</v>
      </c>
      <c r="I2" s="2" t="s">
        <v>203</v>
      </c>
      <c r="J2" s="6" t="str">
        <f aca="false">IF(OR(F2="",I2="",I2="Soldée",I2="Abandonnée"),"",IF(F2&lt;'Rapport 8D'!$B$4,"Oui","Non"))</f>
        <v/>
      </c>
    </row>
    <row r="3" customFormat="false" ht="36" hidden="false" customHeight="true" outlineLevel="0" collapsed="false">
      <c r="A3" s="3" t="s">
        <v>204</v>
      </c>
      <c r="B3" s="3" t="s">
        <v>199</v>
      </c>
      <c r="C3" s="3" t="s">
        <v>205</v>
      </c>
      <c r="D3" s="3" t="s">
        <v>206</v>
      </c>
      <c r="E3" s="3" t="s">
        <v>48</v>
      </c>
      <c r="F3" s="4" t="n">
        <v>46293</v>
      </c>
      <c r="G3" s="4" t="n">
        <v>46293</v>
      </c>
      <c r="H3" s="3" t="s">
        <v>207</v>
      </c>
      <c r="I3" s="3" t="s">
        <v>203</v>
      </c>
      <c r="J3" s="6" t="str">
        <f aca="false">IF(OR(F3="",I3="",I3="Soldée",I3="Abandonnée"),"",IF(F3&lt;'Rapport 8D'!$B$4,"Oui","Non"))</f>
        <v/>
      </c>
    </row>
    <row r="4" customFormat="false" ht="36" hidden="false" customHeight="true" outlineLevel="0" collapsed="false">
      <c r="A4" s="2" t="s">
        <v>208</v>
      </c>
      <c r="B4" s="2" t="s">
        <v>199</v>
      </c>
      <c r="C4" s="2" t="s">
        <v>205</v>
      </c>
      <c r="D4" s="2" t="s">
        <v>209</v>
      </c>
      <c r="E4" s="2" t="s">
        <v>210</v>
      </c>
      <c r="F4" s="5" t="n">
        <v>46293</v>
      </c>
      <c r="G4" s="5" t="n">
        <v>46293</v>
      </c>
      <c r="H4" s="2" t="s">
        <v>211</v>
      </c>
      <c r="I4" s="2" t="s">
        <v>203</v>
      </c>
      <c r="J4" s="6" t="str">
        <f aca="false">IF(OR(F4="",I4="",I4="Soldée",I4="Abandonnée"),"",IF(F4&lt;'Rapport 8D'!$B$4,"Oui","Non"))</f>
        <v/>
      </c>
    </row>
    <row r="5" customFormat="false" ht="36" hidden="false" customHeight="true" outlineLevel="0" collapsed="false">
      <c r="A5" s="3" t="s">
        <v>212</v>
      </c>
      <c r="B5" s="3" t="s">
        <v>213</v>
      </c>
      <c r="C5" s="3" t="s">
        <v>214</v>
      </c>
      <c r="D5" s="3" t="s">
        <v>215</v>
      </c>
      <c r="E5" s="3" t="s">
        <v>51</v>
      </c>
      <c r="F5" s="4" t="n">
        <v>46304</v>
      </c>
      <c r="G5" s="4" t="n">
        <v>46303</v>
      </c>
      <c r="H5" s="3" t="s">
        <v>216</v>
      </c>
      <c r="I5" s="3" t="s">
        <v>203</v>
      </c>
      <c r="J5" s="6" t="str">
        <f aca="false">IF(OR(F5="",I5="",I5="Soldée",I5="Abandonnée"),"",IF(F5&lt;'Rapport 8D'!$B$4,"Oui","Non"))</f>
        <v/>
      </c>
    </row>
    <row r="6" customFormat="false" ht="36" hidden="false" customHeight="true" outlineLevel="0" collapsed="false">
      <c r="A6" s="2" t="s">
        <v>217</v>
      </c>
      <c r="B6" s="2" t="s">
        <v>213</v>
      </c>
      <c r="C6" s="2" t="s">
        <v>218</v>
      </c>
      <c r="D6" s="2" t="s">
        <v>219</v>
      </c>
      <c r="E6" s="2" t="s">
        <v>39</v>
      </c>
      <c r="F6" s="5" t="n">
        <v>46311</v>
      </c>
      <c r="G6" s="5" t="n">
        <v>46310</v>
      </c>
      <c r="H6" s="2" t="s">
        <v>220</v>
      </c>
      <c r="I6" s="2" t="s">
        <v>203</v>
      </c>
      <c r="J6" s="6" t="str">
        <f aca="false">IF(OR(F6="",I6="",I6="Soldée",I6="Abandonnée"),"",IF(F6&lt;'Rapport 8D'!$B$4,"Oui","Non"))</f>
        <v/>
      </c>
    </row>
    <row r="7" customFormat="false" ht="36" hidden="false" customHeight="true" outlineLevel="0" collapsed="false">
      <c r="A7" s="3" t="s">
        <v>221</v>
      </c>
      <c r="B7" s="3" t="s">
        <v>213</v>
      </c>
      <c r="C7" s="3" t="s">
        <v>222</v>
      </c>
      <c r="D7" s="3" t="s">
        <v>223</v>
      </c>
      <c r="E7" s="3" t="s">
        <v>51</v>
      </c>
      <c r="F7" s="4" t="n">
        <v>46318</v>
      </c>
      <c r="G7" s="4" t="n">
        <v>46317</v>
      </c>
      <c r="H7" s="3" t="s">
        <v>224</v>
      </c>
      <c r="I7" s="3" t="s">
        <v>203</v>
      </c>
      <c r="J7" s="6" t="str">
        <f aca="false">IF(OR(F7="",I7="",I7="Soldée",I7="Abandonnée"),"",IF(F7&lt;'Rapport 8D'!$B$4,"Oui","Non"))</f>
        <v/>
      </c>
    </row>
    <row r="8" customFormat="false" ht="36" hidden="false" customHeight="true" outlineLevel="0" collapsed="false">
      <c r="A8" s="2" t="s">
        <v>225</v>
      </c>
      <c r="B8" s="2" t="s">
        <v>213</v>
      </c>
      <c r="C8" s="2" t="s">
        <v>222</v>
      </c>
      <c r="D8" s="2" t="s">
        <v>226</v>
      </c>
      <c r="E8" s="2" t="s">
        <v>39</v>
      </c>
      <c r="F8" s="5" t="n">
        <v>46325</v>
      </c>
      <c r="G8" s="5" t="n">
        <v>46322</v>
      </c>
      <c r="H8" s="2" t="s">
        <v>227</v>
      </c>
      <c r="I8" s="2" t="s">
        <v>203</v>
      </c>
      <c r="J8" s="6" t="str">
        <f aca="false">IF(OR(F8="",I8="",I8="Soldée",I8="Abandonnée"),"",IF(F8&lt;'Rapport 8D'!$B$4,"Oui","Non"))</f>
        <v/>
      </c>
    </row>
    <row r="9" customFormat="false" ht="36" hidden="false" customHeight="true" outlineLevel="0" collapsed="false">
      <c r="A9" s="3" t="s">
        <v>228</v>
      </c>
      <c r="B9" s="3" t="s">
        <v>229</v>
      </c>
      <c r="C9" s="3" t="s">
        <v>230</v>
      </c>
      <c r="D9" s="3" t="s">
        <v>231</v>
      </c>
      <c r="E9" s="3" t="s">
        <v>39</v>
      </c>
      <c r="F9" s="4" t="n">
        <v>46329</v>
      </c>
      <c r="G9" s="4" t="n">
        <v>46328</v>
      </c>
      <c r="H9" s="3" t="s">
        <v>232</v>
      </c>
      <c r="I9" s="3" t="s">
        <v>203</v>
      </c>
      <c r="J9" s="6" t="str">
        <f aca="false">IF(OR(F9="",I9="",I9="Soldée",I9="Abandonnée"),"",IF(F9&lt;'Rapport 8D'!$B$4,"Oui","Non"))</f>
        <v/>
      </c>
    </row>
    <row r="10" customFormat="false" ht="36" hidden="false" customHeight="true" outlineLevel="0" collapsed="false">
      <c r="A10" s="2"/>
      <c r="B10" s="2"/>
      <c r="C10" s="2"/>
      <c r="D10" s="2"/>
      <c r="E10" s="2"/>
      <c r="F10" s="5"/>
      <c r="G10" s="5"/>
      <c r="H10" s="2"/>
      <c r="I10" s="2"/>
      <c r="J10" s="6" t="str">
        <f aca="false">IF(OR(F10="",I10="",I10="Soldée",I10="Abandonnée"),"",IF(F10&lt;'Rapport 8D'!$B$4,"Oui","Non"))</f>
        <v/>
      </c>
    </row>
    <row r="11" customFormat="false" ht="36" hidden="false" customHeight="true" outlineLevel="0" collapsed="false">
      <c r="A11" s="3"/>
      <c r="B11" s="3"/>
      <c r="C11" s="3"/>
      <c r="D11" s="3"/>
      <c r="E11" s="3"/>
      <c r="F11" s="4"/>
      <c r="G11" s="4"/>
      <c r="H11" s="3"/>
      <c r="I11" s="3"/>
      <c r="J11" s="6" t="str">
        <f aca="false">IF(OR(F11="",I11="",I11="Soldée",I11="Abandonnée"),"",IF(F11&lt;'Rapport 8D'!$B$4,"Oui","Non"))</f>
        <v/>
      </c>
    </row>
    <row r="12" customFormat="false" ht="36" hidden="false" customHeight="true" outlineLevel="0" collapsed="false">
      <c r="A12" s="2"/>
      <c r="B12" s="2"/>
      <c r="C12" s="2"/>
      <c r="D12" s="2"/>
      <c r="E12" s="2"/>
      <c r="F12" s="5"/>
      <c r="G12" s="5"/>
      <c r="H12" s="2"/>
      <c r="I12" s="2"/>
      <c r="J12" s="6" t="str">
        <f aca="false">IF(OR(F12="",I12="",I12="Soldée",I12="Abandonnée"),"",IF(F12&lt;'Rapport 8D'!$B$4,"Oui","Non"))</f>
        <v/>
      </c>
    </row>
    <row r="13" customFormat="false" ht="36" hidden="false" customHeight="true" outlineLevel="0" collapsed="false">
      <c r="A13" s="3"/>
      <c r="B13" s="3"/>
      <c r="C13" s="3"/>
      <c r="D13" s="3"/>
      <c r="E13" s="3"/>
      <c r="F13" s="4"/>
      <c r="G13" s="4"/>
      <c r="H13" s="3"/>
      <c r="I13" s="3"/>
      <c r="J13" s="6" t="str">
        <f aca="false">IF(OR(F13="",I13="",I13="Soldée",I13="Abandonnée"),"",IF(F13&lt;'Rapport 8D'!$B$4,"Oui","Non"))</f>
        <v/>
      </c>
    </row>
    <row r="14" customFormat="false" ht="36" hidden="false" customHeight="true" outlineLevel="0" collapsed="false">
      <c r="A14" s="2"/>
      <c r="B14" s="2"/>
      <c r="C14" s="2"/>
      <c r="D14" s="2"/>
      <c r="E14" s="2"/>
      <c r="F14" s="5"/>
      <c r="G14" s="5"/>
      <c r="H14" s="2"/>
      <c r="I14" s="2"/>
      <c r="J14" s="6" t="str">
        <f aca="false">IF(OR(F14="",I14="",I14="Soldée",I14="Abandonnée"),"",IF(F14&lt;'Rapport 8D'!$B$4,"Oui","Non"))</f>
        <v/>
      </c>
    </row>
    <row r="15" customFormat="false" ht="36" hidden="false" customHeight="true" outlineLevel="0" collapsed="false">
      <c r="A15" s="3"/>
      <c r="B15" s="3"/>
      <c r="C15" s="3"/>
      <c r="D15" s="3"/>
      <c r="E15" s="3"/>
      <c r="F15" s="4"/>
      <c r="G15" s="4"/>
      <c r="H15" s="3"/>
      <c r="I15" s="3"/>
      <c r="J15" s="6" t="str">
        <f aca="false">IF(OR(F15="",I15="",I15="Soldée",I15="Abandonnée"),"",IF(F15&lt;'Rapport 8D'!$B$4,"Oui","Non"))</f>
        <v/>
      </c>
    </row>
    <row r="16" customFormat="false" ht="36" hidden="false" customHeight="true" outlineLevel="0" collapsed="false">
      <c r="A16" s="2"/>
      <c r="B16" s="2"/>
      <c r="C16" s="2"/>
      <c r="D16" s="2"/>
      <c r="E16" s="2"/>
      <c r="F16" s="5"/>
      <c r="G16" s="5"/>
      <c r="H16" s="2"/>
      <c r="I16" s="2"/>
      <c r="J16" s="6" t="str">
        <f aca="false">IF(OR(F16="",I16="",I16="Soldée",I16="Abandonnée"),"",IF(F16&lt;'Rapport 8D'!$B$4,"Oui","Non"))</f>
        <v/>
      </c>
    </row>
    <row r="17" customFormat="false" ht="36" hidden="false" customHeight="true" outlineLevel="0" collapsed="false">
      <c r="A17" s="3"/>
      <c r="B17" s="3"/>
      <c r="C17" s="3"/>
      <c r="D17" s="3"/>
      <c r="E17" s="3"/>
      <c r="F17" s="4"/>
      <c r="G17" s="4"/>
      <c r="H17" s="3"/>
      <c r="I17" s="3"/>
      <c r="J17" s="6" t="str">
        <f aca="false">IF(OR(F17="",I17="",I17="Soldée",I17="Abandonnée"),"",IF(F17&lt;'Rapport 8D'!$B$4,"Oui","Non"))</f>
        <v/>
      </c>
    </row>
    <row r="18" customFormat="false" ht="36" hidden="false" customHeight="true" outlineLevel="0" collapsed="false">
      <c r="A18" s="2"/>
      <c r="B18" s="2"/>
      <c r="C18" s="2"/>
      <c r="D18" s="2"/>
      <c r="E18" s="2"/>
      <c r="F18" s="5"/>
      <c r="G18" s="5"/>
      <c r="H18" s="2"/>
      <c r="I18" s="2"/>
      <c r="J18" s="6" t="str">
        <f aca="false">IF(OR(F18="",I18="",I18="Soldée",I18="Abandonnée"),"",IF(F18&lt;'Rapport 8D'!$B$4,"Oui","Non"))</f>
        <v/>
      </c>
    </row>
    <row r="19" customFormat="false" ht="36" hidden="false" customHeight="true" outlineLevel="0" collapsed="false">
      <c r="A19" s="3"/>
      <c r="B19" s="3"/>
      <c r="C19" s="3"/>
      <c r="D19" s="3"/>
      <c r="E19" s="3"/>
      <c r="F19" s="4"/>
      <c r="G19" s="4"/>
      <c r="H19" s="3"/>
      <c r="I19" s="3"/>
      <c r="J19" s="6" t="str">
        <f aca="false">IF(OR(F19="",I19="",I19="Soldée",I19="Abandonnée"),"",IF(F19&lt;'Rapport 8D'!$B$4,"Oui","Non"))</f>
        <v/>
      </c>
    </row>
    <row r="20" customFormat="false" ht="36" hidden="false" customHeight="true" outlineLevel="0" collapsed="false">
      <c r="A20" s="2"/>
      <c r="B20" s="2"/>
      <c r="C20" s="2"/>
      <c r="D20" s="2"/>
      <c r="E20" s="2"/>
      <c r="F20" s="5"/>
      <c r="G20" s="5"/>
      <c r="H20" s="2"/>
      <c r="I20" s="2"/>
      <c r="J20" s="6" t="str">
        <f aca="false">IF(OR(F20="",I20="",I20="Soldée",I20="Abandonnée"),"",IF(F20&lt;'Rapport 8D'!$B$4,"Oui","Non"))</f>
        <v/>
      </c>
    </row>
    <row r="21" customFormat="false" ht="36" hidden="false" customHeight="true" outlineLevel="0" collapsed="false">
      <c r="A21" s="3"/>
      <c r="B21" s="3"/>
      <c r="C21" s="3"/>
      <c r="D21" s="3"/>
      <c r="E21" s="3"/>
      <c r="F21" s="4"/>
      <c r="G21" s="4"/>
      <c r="H21" s="3"/>
      <c r="I21" s="3"/>
      <c r="J21" s="6" t="str">
        <f aca="false">IF(OR(F21="",I21="",I21="Soldée",I21="Abandonnée"),"",IF(F21&lt;'Rapport 8D'!$B$4,"Oui","Non"))</f>
        <v/>
      </c>
    </row>
    <row r="22" customFormat="false" ht="36" hidden="false" customHeight="true" outlineLevel="0" collapsed="false">
      <c r="A22" s="2"/>
      <c r="B22" s="2"/>
      <c r="C22" s="2"/>
      <c r="D22" s="2"/>
      <c r="E22" s="2"/>
      <c r="F22" s="5"/>
      <c r="G22" s="5"/>
      <c r="H22" s="2"/>
      <c r="I22" s="2"/>
      <c r="J22" s="6" t="str">
        <f aca="false">IF(OR(F22="",I22="",I22="Soldée",I22="Abandonnée"),"",IF(F22&lt;'Rapport 8D'!$B$4,"Oui","Non"))</f>
        <v/>
      </c>
    </row>
    <row r="23" customFormat="false" ht="36" hidden="false" customHeight="true" outlineLevel="0" collapsed="false">
      <c r="A23" s="3"/>
      <c r="B23" s="3"/>
      <c r="C23" s="3"/>
      <c r="D23" s="3"/>
      <c r="E23" s="3"/>
      <c r="F23" s="4"/>
      <c r="G23" s="4"/>
      <c r="H23" s="3"/>
      <c r="I23" s="3"/>
      <c r="J23" s="6" t="str">
        <f aca="false">IF(OR(F23="",I23="",I23="Soldée",I23="Abandonnée"),"",IF(F23&lt;'Rapport 8D'!$B$4,"Oui","Non"))</f>
        <v/>
      </c>
    </row>
    <row r="24" customFormat="false" ht="36" hidden="false" customHeight="true" outlineLevel="0" collapsed="false">
      <c r="A24" s="2"/>
      <c r="B24" s="2"/>
      <c r="C24" s="2"/>
      <c r="D24" s="2"/>
      <c r="E24" s="2"/>
      <c r="F24" s="5"/>
      <c r="G24" s="5"/>
      <c r="H24" s="2"/>
      <c r="I24" s="2"/>
      <c r="J24" s="6" t="str">
        <f aca="false">IF(OR(F24="",I24="",I24="Soldée",I24="Abandonnée"),"",IF(F24&lt;'Rapport 8D'!$B$4,"Oui","Non"))</f>
        <v/>
      </c>
    </row>
    <row r="25" customFormat="false" ht="36" hidden="false" customHeight="true" outlineLevel="0" collapsed="false">
      <c r="A25" s="3"/>
      <c r="B25" s="3"/>
      <c r="C25" s="3"/>
      <c r="D25" s="3"/>
      <c r="E25" s="3"/>
      <c r="F25" s="4"/>
      <c r="G25" s="4"/>
      <c r="H25" s="3"/>
      <c r="I25" s="3"/>
      <c r="J25" s="6" t="str">
        <f aca="false">IF(OR(F25="",I25="",I25="Soldée",I25="Abandonnée"),"",IF(F25&lt;'Rapport 8D'!$B$4,"Oui","Non"))</f>
        <v/>
      </c>
    </row>
    <row r="26" customFormat="false" ht="36" hidden="false" customHeight="true" outlineLevel="0" collapsed="false">
      <c r="A26" s="2"/>
      <c r="B26" s="2"/>
      <c r="C26" s="2"/>
      <c r="D26" s="2"/>
      <c r="E26" s="2"/>
      <c r="F26" s="5"/>
      <c r="G26" s="5"/>
      <c r="H26" s="2"/>
      <c r="I26" s="2"/>
      <c r="J26" s="6" t="str">
        <f aca="false">IF(OR(F26="",I26="",I26="Soldée",I26="Abandonnée"),"",IF(F26&lt;'Rapport 8D'!$B$4,"Oui","Non"))</f>
        <v/>
      </c>
    </row>
    <row r="27" customFormat="false" ht="36" hidden="false" customHeight="true" outlineLevel="0" collapsed="false">
      <c r="A27" s="3"/>
      <c r="B27" s="3"/>
      <c r="C27" s="3"/>
      <c r="D27" s="3"/>
      <c r="E27" s="3"/>
      <c r="F27" s="4"/>
      <c r="G27" s="4"/>
      <c r="H27" s="3"/>
      <c r="I27" s="3"/>
      <c r="J27" s="6" t="str">
        <f aca="false">IF(OR(F27="",I27="",I27="Soldée",I27="Abandonnée"),"",IF(F27&lt;'Rapport 8D'!$B$4,"Oui","Non"))</f>
        <v/>
      </c>
    </row>
    <row r="28" customFormat="false" ht="36" hidden="false" customHeight="true" outlineLevel="0" collapsed="false">
      <c r="A28" s="2"/>
      <c r="B28" s="2"/>
      <c r="C28" s="2"/>
      <c r="D28" s="2"/>
      <c r="E28" s="2"/>
      <c r="F28" s="5"/>
      <c r="G28" s="5"/>
      <c r="H28" s="2"/>
      <c r="I28" s="2"/>
      <c r="J28" s="6" t="str">
        <f aca="false">IF(OR(F28="",I28="",I28="Soldée",I28="Abandonnée"),"",IF(F28&lt;'Rapport 8D'!$B$4,"Oui","Non"))</f>
        <v/>
      </c>
    </row>
    <row r="29" customFormat="false" ht="36" hidden="false" customHeight="true" outlineLevel="0" collapsed="false">
      <c r="A29" s="3"/>
      <c r="B29" s="3"/>
      <c r="C29" s="3"/>
      <c r="D29" s="3"/>
      <c r="E29" s="3"/>
      <c r="F29" s="4"/>
      <c r="G29" s="4"/>
      <c r="H29" s="3"/>
      <c r="I29" s="3"/>
      <c r="J29" s="6" t="str">
        <f aca="false">IF(OR(F29="",I29="",I29="Soldée",I29="Abandonnée"),"",IF(F29&lt;'Rapport 8D'!$B$4,"Oui","Non"))</f>
        <v/>
      </c>
    </row>
    <row r="30" customFormat="false" ht="36" hidden="false" customHeight="true" outlineLevel="0" collapsed="false">
      <c r="A30" s="2"/>
      <c r="B30" s="2"/>
      <c r="C30" s="2"/>
      <c r="D30" s="2"/>
      <c r="E30" s="2"/>
      <c r="F30" s="5"/>
      <c r="G30" s="5"/>
      <c r="H30" s="2"/>
      <c r="I30" s="2"/>
      <c r="J30" s="6" t="str">
        <f aca="false">IF(OR(F30="",I30="",I30="Soldée",I30="Abandonnée"),"",IF(F30&lt;'Rapport 8D'!$B$4,"Oui","Non"))</f>
        <v/>
      </c>
    </row>
    <row r="31" customFormat="false" ht="36" hidden="false" customHeight="true" outlineLevel="0" collapsed="false">
      <c r="A31" s="3"/>
      <c r="B31" s="3"/>
      <c r="C31" s="3"/>
      <c r="D31" s="3"/>
      <c r="E31" s="3"/>
      <c r="F31" s="4"/>
      <c r="G31" s="4"/>
      <c r="H31" s="3"/>
      <c r="I31" s="3"/>
      <c r="J31" s="6" t="str">
        <f aca="false">IF(OR(F31="",I31="",I31="Soldée",I31="Abandonnée"),"",IF(F31&lt;'Rapport 8D'!$B$4,"Oui","Non"))</f>
        <v/>
      </c>
    </row>
    <row r="32" customFormat="false" ht="36" hidden="false" customHeight="true" outlineLevel="0" collapsed="false">
      <c r="A32" s="2"/>
      <c r="B32" s="2"/>
      <c r="C32" s="2"/>
      <c r="D32" s="2"/>
      <c r="E32" s="2"/>
      <c r="F32" s="5"/>
      <c r="G32" s="5"/>
      <c r="H32" s="2"/>
      <c r="I32" s="2"/>
      <c r="J32" s="6" t="str">
        <f aca="false">IF(OR(F32="",I32="",I32="Soldée",I32="Abandonnée"),"",IF(F32&lt;'Rapport 8D'!$B$4,"Oui","Non"))</f>
        <v/>
      </c>
    </row>
    <row r="33" customFormat="false" ht="36" hidden="false" customHeight="true" outlineLevel="0" collapsed="false">
      <c r="A33" s="3"/>
      <c r="B33" s="3"/>
      <c r="C33" s="3"/>
      <c r="D33" s="3"/>
      <c r="E33" s="3"/>
      <c r="F33" s="4"/>
      <c r="G33" s="4"/>
      <c r="H33" s="3"/>
      <c r="I33" s="3"/>
      <c r="J33" s="6" t="str">
        <f aca="false">IF(OR(F33="",I33="",I33="Soldée",I33="Abandonnée"),"",IF(F33&lt;'Rapport 8D'!$B$4,"Oui","Non"))</f>
        <v/>
      </c>
    </row>
    <row r="34" customFormat="false" ht="36" hidden="false" customHeight="true" outlineLevel="0" collapsed="false">
      <c r="A34" s="2"/>
      <c r="B34" s="2"/>
      <c r="C34" s="2"/>
      <c r="D34" s="2"/>
      <c r="E34" s="2"/>
      <c r="F34" s="5"/>
      <c r="G34" s="5"/>
      <c r="H34" s="2"/>
      <c r="I34" s="2"/>
      <c r="J34" s="6" t="str">
        <f aca="false">IF(OR(F34="",I34="",I34="Soldée",I34="Abandonnée"),"",IF(F34&lt;'Rapport 8D'!$B$4,"Oui","Non"))</f>
        <v/>
      </c>
    </row>
    <row r="35" customFormat="false" ht="36" hidden="false" customHeight="true" outlineLevel="0" collapsed="false">
      <c r="A35" s="3"/>
      <c r="B35" s="3"/>
      <c r="C35" s="3"/>
      <c r="D35" s="3"/>
      <c r="E35" s="3"/>
      <c r="F35" s="4"/>
      <c r="G35" s="4"/>
      <c r="H35" s="3"/>
      <c r="I35" s="3"/>
      <c r="J35" s="6" t="str">
        <f aca="false">IF(OR(F35="",I35="",I35="Soldée",I35="Abandonnée"),"",IF(F35&lt;'Rapport 8D'!$B$4,"Oui","Non"))</f>
        <v/>
      </c>
    </row>
    <row r="36" customFormat="false" ht="36" hidden="false" customHeight="true" outlineLevel="0" collapsed="false">
      <c r="A36" s="2"/>
      <c r="B36" s="2"/>
      <c r="C36" s="2"/>
      <c r="D36" s="2"/>
      <c r="E36" s="2"/>
      <c r="F36" s="5"/>
      <c r="G36" s="5"/>
      <c r="H36" s="2"/>
      <c r="I36" s="2"/>
      <c r="J36" s="6" t="str">
        <f aca="false">IF(OR(F36="",I36="",I36="Soldée",I36="Abandonnée"),"",IF(F36&lt;'Rapport 8D'!$B$4,"Oui","Non"))</f>
        <v/>
      </c>
    </row>
    <row r="37" customFormat="false" ht="36" hidden="false" customHeight="true" outlineLevel="0" collapsed="false">
      <c r="A37" s="3"/>
      <c r="B37" s="3"/>
      <c r="C37" s="3"/>
      <c r="D37" s="3"/>
      <c r="E37" s="3"/>
      <c r="F37" s="4"/>
      <c r="G37" s="4"/>
      <c r="H37" s="3"/>
      <c r="I37" s="3"/>
      <c r="J37" s="6" t="str">
        <f aca="false">IF(OR(F37="",I37="",I37="Soldée",I37="Abandonnée"),"",IF(F37&lt;'Rapport 8D'!$B$4,"Oui","Non"))</f>
        <v/>
      </c>
    </row>
    <row r="38" customFormat="false" ht="36" hidden="false" customHeight="true" outlineLevel="0" collapsed="false">
      <c r="A38" s="2"/>
      <c r="B38" s="2"/>
      <c r="C38" s="2"/>
      <c r="D38" s="2"/>
      <c r="E38" s="2"/>
      <c r="F38" s="5"/>
      <c r="G38" s="5"/>
      <c r="H38" s="2"/>
      <c r="I38" s="2"/>
      <c r="J38" s="6" t="str">
        <f aca="false">IF(OR(F38="",I38="",I38="Soldée",I38="Abandonnée"),"",IF(F38&lt;'Rapport 8D'!$B$4,"Oui","Non"))</f>
        <v/>
      </c>
    </row>
    <row r="39" customFormat="false" ht="36" hidden="false" customHeight="true" outlineLevel="0" collapsed="false">
      <c r="A39" s="3"/>
      <c r="B39" s="3"/>
      <c r="C39" s="3"/>
      <c r="D39" s="3"/>
      <c r="E39" s="3"/>
      <c r="F39" s="4"/>
      <c r="G39" s="4"/>
      <c r="H39" s="3"/>
      <c r="I39" s="3"/>
      <c r="J39" s="6" t="str">
        <f aca="false">IF(OR(F39="",I39="",I39="Soldée",I39="Abandonnée"),"",IF(F39&lt;'Rapport 8D'!$B$4,"Oui","Non"))</f>
        <v/>
      </c>
    </row>
    <row r="40" customFormat="false" ht="36" hidden="false" customHeight="true" outlineLevel="0" collapsed="false">
      <c r="A40" s="2"/>
      <c r="B40" s="2"/>
      <c r="C40" s="2"/>
      <c r="D40" s="2"/>
      <c r="E40" s="2"/>
      <c r="F40" s="5"/>
      <c r="G40" s="5"/>
      <c r="H40" s="2"/>
      <c r="I40" s="2"/>
      <c r="J40" s="6" t="str">
        <f aca="false">IF(OR(F40="",I40="",I40="Soldée",I40="Abandonnée"),"",IF(F40&lt;'Rapport 8D'!$B$4,"Oui","Non"))</f>
        <v/>
      </c>
    </row>
  </sheetData>
  <autoFilter ref="A1:J40"/>
  <conditionalFormatting sqref="J2:J40">
    <cfRule type="cellIs" priority="2" operator="equal" aboveAverage="0" equalAverage="0" bottom="0" percent="0" rank="0" text="" dxfId="5">
      <formula>"Oui"</formula>
    </cfRule>
  </conditionalFormatting>
  <dataValidations count="2">
    <dataValidation allowBlank="true" error="Utilisez une valeur proposée pour conserver des calculs cohérents." errorStyle="stop" errorTitle="Choisissez une valeur de la liste" operator="between" showDropDown="false" showErrorMessage="true" showInputMessage="false" sqref="B2:B40" type="list">
      <formula1>"D3,D6,D7"</formula1>
      <formula2>0</formula2>
    </dataValidation>
    <dataValidation allowBlank="true" error="Utilisez une valeur proposée pour conserver des calculs cohérents." errorStyle="stop" errorTitle="Choisissez une valeur de la liste" operator="between" showDropDown="false" showErrorMessage="true" showInputMessage="false" sqref="I2:I40" type="list">
      <formula1>"À lancer,En cours,Soldée,Abandonnée"</formula1>
      <formula2>0</formula2>
    </dataValidation>
  </dataValidations>
  <printOptions headings="false" gridLines="false" gridLinesSet="true" horizontalCentered="true" verticalCentered="false"/>
  <pageMargins left="0.75" right="0.75" top="1" bottom="1" header="0.511811023622047" footer="0.511811023622047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26"/>
    <col collapsed="false" customWidth="true" hidden="false" outlineLevel="0" max="3" min="3" style="0" width="40"/>
    <col collapsed="false" customWidth="true" hidden="false" outlineLevel="0" max="4" min="4" style="0" width="14"/>
    <col collapsed="false" customWidth="true" hidden="false" outlineLevel="0" max="5" min="5" style="0" width="12"/>
    <col collapsed="false" customWidth="true" hidden="false" outlineLevel="0" max="6" min="6" style="0" width="10"/>
  </cols>
  <sheetData>
    <row r="1" customFormat="false" ht="36" hidden="false" customHeight="true" outlineLevel="0" collapsed="false">
      <c r="A1" s="1" t="s">
        <v>233</v>
      </c>
      <c r="B1" s="1" t="s">
        <v>234</v>
      </c>
      <c r="C1" s="1" t="s">
        <v>235</v>
      </c>
      <c r="D1" s="1" t="s">
        <v>236</v>
      </c>
      <c r="E1" s="1" t="s">
        <v>237</v>
      </c>
      <c r="F1" s="1" t="s">
        <v>126</v>
      </c>
    </row>
    <row r="2" customFormat="false" ht="24" hidden="false" customHeight="true" outlineLevel="0" collapsed="false">
      <c r="A2" s="2" t="s">
        <v>238</v>
      </c>
      <c r="B2" s="2" t="s">
        <v>239</v>
      </c>
      <c r="C2" s="2" t="n">
        <v>15</v>
      </c>
      <c r="D2" s="2" t="n">
        <v>0</v>
      </c>
      <c r="E2" s="2" t="n">
        <v>0</v>
      </c>
      <c r="F2" s="7" t="n">
        <f aca="false">IF(C2=0,"",D2/C2)</f>
        <v>0</v>
      </c>
    </row>
    <row r="3" customFormat="false" ht="24" hidden="false" customHeight="true" outlineLevel="0" collapsed="false">
      <c r="A3" s="3" t="s">
        <v>240</v>
      </c>
      <c r="B3" s="3" t="s">
        <v>239</v>
      </c>
      <c r="C3" s="3" t="n">
        <v>15</v>
      </c>
      <c r="D3" s="3" t="n">
        <v>0</v>
      </c>
      <c r="E3" s="3" t="n">
        <v>0</v>
      </c>
      <c r="F3" s="7" t="n">
        <f aca="false">IF(C3=0,"",D3/C3)</f>
        <v>0</v>
      </c>
    </row>
    <row r="4" customFormat="false" ht="24" hidden="false" customHeight="true" outlineLevel="0" collapsed="false">
      <c r="A4" s="2" t="s">
        <v>241</v>
      </c>
      <c r="B4" s="2" t="s">
        <v>34</v>
      </c>
      <c r="C4" s="2" t="n">
        <v>620</v>
      </c>
      <c r="D4" s="2" t="n">
        <v>16</v>
      </c>
      <c r="E4" s="2" t="n">
        <v>0</v>
      </c>
      <c r="F4" s="7" t="n">
        <f aca="false">IF(C4=0,"",D4/C4)</f>
        <v>0.0258064516129032</v>
      </c>
    </row>
    <row r="5" customFormat="false" ht="24" hidden="false" customHeight="true" outlineLevel="0" collapsed="false">
      <c r="A5" s="3" t="s">
        <v>242</v>
      </c>
      <c r="B5" s="3" t="s">
        <v>34</v>
      </c>
      <c r="C5" s="3" t="n">
        <v>600</v>
      </c>
      <c r="D5" s="3" t="n">
        <v>14</v>
      </c>
      <c r="E5" s="3" t="n">
        <v>10</v>
      </c>
      <c r="F5" s="7" t="n">
        <f aca="false">IF(C5=0,"",D5/C5)</f>
        <v>0.0233333333333333</v>
      </c>
    </row>
    <row r="6" customFormat="false" ht="24" hidden="false" customHeight="true" outlineLevel="0" collapsed="false">
      <c r="A6" s="2" t="s">
        <v>243</v>
      </c>
      <c r="B6" s="2" t="s">
        <v>34</v>
      </c>
      <c r="C6" s="2" t="n">
        <v>610</v>
      </c>
      <c r="D6" s="2" t="n">
        <v>12</v>
      </c>
      <c r="E6" s="2" t="n">
        <v>0</v>
      </c>
      <c r="F6" s="7" t="n">
        <f aca="false">IF(C6=0,"",D6/C6)</f>
        <v>0.019672131147541</v>
      </c>
    </row>
    <row r="7" customFormat="false" ht="24" hidden="false" customHeight="true" outlineLevel="0" collapsed="false">
      <c r="A7" s="3" t="s">
        <v>244</v>
      </c>
      <c r="B7" s="3" t="s">
        <v>245</v>
      </c>
      <c r="C7" s="3" t="n">
        <v>605</v>
      </c>
      <c r="D7" s="3" t="n">
        <v>1</v>
      </c>
      <c r="E7" s="3" t="n">
        <v>0</v>
      </c>
      <c r="F7" s="7" t="n">
        <f aca="false">IF(C7=0,"",D7/C7)</f>
        <v>0.00165289256198347</v>
      </c>
    </row>
    <row r="8" customFormat="false" ht="24" hidden="false" customHeight="true" outlineLevel="0" collapsed="false">
      <c r="A8" s="2" t="s">
        <v>246</v>
      </c>
      <c r="B8" s="2" t="s">
        <v>245</v>
      </c>
      <c r="C8" s="2" t="n">
        <v>615</v>
      </c>
      <c r="D8" s="2" t="n">
        <v>0</v>
      </c>
      <c r="E8" s="2" t="n">
        <v>0</v>
      </c>
      <c r="F8" s="7" t="n">
        <f aca="false">IF(C8=0,"",D8/C8)</f>
        <v>0</v>
      </c>
    </row>
    <row r="9" customFormat="false" ht="24" hidden="false" customHeight="true" outlineLevel="0" collapsed="false">
      <c r="A9" s="3" t="s">
        <v>247</v>
      </c>
      <c r="B9" s="3" t="s">
        <v>245</v>
      </c>
      <c r="C9" s="3" t="n">
        <v>600</v>
      </c>
      <c r="D9" s="3" t="n">
        <v>1</v>
      </c>
      <c r="E9" s="3" t="n">
        <v>0</v>
      </c>
      <c r="F9" s="7" t="n">
        <f aca="false">IF(C9=0,"",D9/C9)</f>
        <v>0.00166666666666667</v>
      </c>
    </row>
    <row r="10" customFormat="false" ht="24" hidden="false" customHeight="true" outlineLevel="0" collapsed="false">
      <c r="A10" s="2" t="s">
        <v>248</v>
      </c>
      <c r="B10" s="2" t="s">
        <v>245</v>
      </c>
      <c r="C10" s="2" t="n">
        <v>610</v>
      </c>
      <c r="D10" s="2" t="n">
        <v>0</v>
      </c>
      <c r="E10" s="2" t="n">
        <v>0</v>
      </c>
      <c r="F10" s="7" t="n">
        <f aca="false">IF(C10=0,"",D10/C10)</f>
        <v>0</v>
      </c>
    </row>
    <row r="11" customFormat="false" ht="24" hidden="false" customHeight="true" outlineLevel="0" collapsed="false">
      <c r="A11" s="3" t="s">
        <v>249</v>
      </c>
      <c r="B11" s="3" t="s">
        <v>245</v>
      </c>
      <c r="C11" s="3" t="n">
        <v>625</v>
      </c>
      <c r="D11" s="3" t="n">
        <v>0</v>
      </c>
      <c r="E11" s="3" t="n">
        <v>0</v>
      </c>
      <c r="F11" s="7" t="n">
        <f aca="false">IF(C11=0,"",D11/C11)</f>
        <v>0</v>
      </c>
    </row>
    <row r="12" customFormat="false" ht="24" hidden="false" customHeight="true" outlineLevel="0" collapsed="false">
      <c r="A12" s="2"/>
      <c r="B12" s="2"/>
      <c r="C12" s="2"/>
      <c r="D12" s="2"/>
      <c r="E12" s="2"/>
      <c r="F12" s="2"/>
    </row>
    <row r="13" customFormat="false" ht="24" hidden="false" customHeight="true" outlineLevel="0" collapsed="false">
      <c r="A13" s="3" t="s">
        <v>61</v>
      </c>
      <c r="B13" s="3" t="s">
        <v>62</v>
      </c>
      <c r="C13" s="3" t="s">
        <v>63</v>
      </c>
      <c r="D13" s="3"/>
      <c r="E13" s="3"/>
      <c r="F13" s="3"/>
    </row>
    <row r="14" customFormat="false" ht="24" hidden="false" customHeight="true" outlineLevel="0" collapsed="false">
      <c r="A14" s="2" t="s">
        <v>250</v>
      </c>
      <c r="B14" s="8" t="n">
        <v>0.002</v>
      </c>
      <c r="C14" s="2" t="s">
        <v>251</v>
      </c>
      <c r="D14" s="2"/>
      <c r="E14" s="2"/>
      <c r="F14" s="2"/>
    </row>
    <row r="15" customFormat="false" ht="24" hidden="false" customHeight="true" outlineLevel="0" collapsed="false">
      <c r="A15" s="3" t="s">
        <v>252</v>
      </c>
      <c r="B15" s="3" t="n">
        <v>5</v>
      </c>
      <c r="C15" s="3" t="s">
        <v>253</v>
      </c>
      <c r="D15" s="3"/>
      <c r="E15" s="3"/>
      <c r="F15" s="3"/>
    </row>
    <row r="16" customFormat="false" ht="24" hidden="false" customHeight="true" outlineLevel="0" collapsed="false">
      <c r="A16" s="2" t="s">
        <v>254</v>
      </c>
      <c r="B16" s="7" t="n">
        <f aca="false">IF(SUMIF(B2:B11,"Avant le problème",C2:C11)=0,"",SUMIF(B2:B11,"Avant le problème",D2:D11)/SUMIF(B2:B11,"Avant le problème",C2:C11))</f>
        <v>0</v>
      </c>
      <c r="C16" s="2" t="s">
        <v>255</v>
      </c>
      <c r="D16" s="2"/>
      <c r="E16" s="2"/>
      <c r="F16" s="2"/>
    </row>
    <row r="17" customFormat="false" ht="24" hidden="false" customHeight="true" outlineLevel="0" collapsed="false">
      <c r="A17" s="3" t="s">
        <v>256</v>
      </c>
      <c r="B17" s="7" t="n">
        <f aca="false">IF(SUMIF(B2:B11,"Problème",C2:C11)=0,"",SUMIF(B2:B11,"Problème",D2:D11)/SUMIF(B2:B11,"Problème",C2:C11))</f>
        <v>0.0229508196721311</v>
      </c>
      <c r="C17" s="3" t="s">
        <v>257</v>
      </c>
      <c r="D17" s="3"/>
      <c r="E17" s="3"/>
      <c r="F17" s="3"/>
    </row>
    <row r="18" customFormat="false" ht="24" hidden="false" customHeight="true" outlineLevel="0" collapsed="false">
      <c r="A18" s="2" t="s">
        <v>258</v>
      </c>
      <c r="B18" s="7" t="n">
        <f aca="false">IF(SUMIF(B2:B11,"Après action",C2:C11)=0,"",SUMIF(B2:B11,"Après action",D2:D11)/SUMIF(B2:B11,"Après action",C2:C11))</f>
        <v>0.000654664484451719</v>
      </c>
      <c r="C18" s="2" t="s">
        <v>259</v>
      </c>
      <c r="D18" s="2"/>
      <c r="E18" s="2"/>
      <c r="F18" s="2"/>
    </row>
    <row r="19" customFormat="false" ht="24" hidden="false" customHeight="true" outlineLevel="0" collapsed="false">
      <c r="A19" s="3" t="s">
        <v>260</v>
      </c>
      <c r="B19" s="6" t="n">
        <f aca="false">COUNTIFS(B2:B11,"Après action",C2:C11,"&gt;0")</f>
        <v>5</v>
      </c>
      <c r="C19" s="3" t="s">
        <v>261</v>
      </c>
      <c r="D19" s="3"/>
      <c r="E19" s="3"/>
      <c r="F19" s="3"/>
    </row>
    <row r="20" customFormat="false" ht="24" hidden="false" customHeight="true" outlineLevel="0" collapsed="false">
      <c r="A20" s="2" t="s">
        <v>262</v>
      </c>
      <c r="B20" s="6" t="n">
        <f aca="false">SUMIF(B2:B11,"Après action",E2:E11)</f>
        <v>0</v>
      </c>
      <c r="C20" s="2" t="s">
        <v>263</v>
      </c>
      <c r="D20" s="2"/>
      <c r="E20" s="2"/>
      <c r="F20" s="2"/>
    </row>
    <row r="21" customFormat="false" ht="24" hidden="false" customHeight="true" outlineLevel="0" collapsed="false">
      <c r="A21" s="3" t="s">
        <v>264</v>
      </c>
      <c r="B21" s="6" t="str">
        <f aca="false">IF(AND(B19&gt;=B15,B18&lt;=B14,B20=0),"Efficacité démontrée","Efficacité non démontrée")</f>
        <v>Efficacité démontrée</v>
      </c>
      <c r="C21" s="3" t="s">
        <v>265</v>
      </c>
      <c r="D21" s="3"/>
      <c r="E21" s="3"/>
      <c r="F21" s="3"/>
    </row>
  </sheetData>
  <autoFilter ref="A1:F21"/>
  <printOptions headings="false" gridLines="false" gridLinesSet="true" horizontalCentered="true" verticalCentered="false"/>
  <pageMargins left="0.75" right="0.75" top="1" bottom="1" header="0.511811023622047" footer="0.511811023622047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LibreOffice/7.5.1.1$Linux_X86_64 LibreOffice_project/bd819218336a5be54a11b986ea4dd2db2efb120e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2026-11-04T18:26:17Z</dcterms:created>
  <dc:creator>Équipe Softyflow</dc:creator>
  <dc:description/>
  <dc:language>en-US</dc:language>
  <cp:lastModifiedBy/>
  <dcterms:modified xsi:type="dcterms:W3CDTF">2026-11-04T18:26:18Z</dcterms:modified>
  <cp:revision>0</cp:revision>
  <dc:subject/>
  <dc:title>rapport 8d exemple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