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de d’emploi" sheetId="1" state="visible" r:id="rId2"/>
    <sheet name="Données d’entrée" sheetId="2" state="visible" r:id="rId3"/>
    <sheet name="Table de décision" sheetId="3" state="visible" r:id="rId4"/>
    <sheet name="Exceptions" sheetId="4" state="visible" r:id="rId5"/>
    <sheet name="Cas de test" sheetId="5" state="visible" r:id="rId6"/>
    <sheet name="Journal des versions" sheetId="6" state="visible" r:id="rId7"/>
    <sheet name="Synthèse" sheetId="7" state="visible" r:id="rId8"/>
  </sheets>
  <definedNames>
    <definedName function="false" hidden="false" localSheetId="4" name="_xlnm.Print_Area" vbProcedure="false">'Cas de test'!$A$1:$L$60</definedName>
    <definedName function="false" hidden="false" localSheetId="4" name="_xlnm.Print_Titles" vbProcedure="false">'Cas de test'!$1:$1</definedName>
    <definedName function="false" hidden="true" localSheetId="4" name="_xlnm._FilterDatabase" vbProcedure="false">'Cas de test'!$A$1:$L$60</definedName>
    <definedName function="false" hidden="false" localSheetId="1" name="_xlnm.Print_Area" vbProcedure="false">'Données d’entrée'!$A$1:$F$11</definedName>
    <definedName function="false" hidden="false" localSheetId="1" name="_xlnm.Print_Titles" vbProcedure="false">'Données d’entrée'!$1:$1</definedName>
    <definedName function="false" hidden="true" localSheetId="1" name="_xlnm._FilterDatabase" vbProcedure="false">'Données d’entrée'!$A$1:$F$11</definedName>
    <definedName function="false" hidden="false" localSheetId="3" name="_xlnm.Print_Area" vbProcedure="false">Exceptions!$A$1:$E$11</definedName>
    <definedName function="false" hidden="false" localSheetId="3" name="_xlnm.Print_Titles" vbProcedure="false">Exceptions!$1:$1</definedName>
    <definedName function="false" hidden="true" localSheetId="3" name="_xlnm._FilterDatabase" vbProcedure="false">Exceptions!$A$1:$E$11</definedName>
    <definedName function="false" hidden="false" localSheetId="5" name="_xlnm.Print_Area" vbProcedure="false">'Journal des versions'!$A$1:$G$11</definedName>
    <definedName function="false" hidden="false" localSheetId="5" name="_xlnm.Print_Titles" vbProcedure="false">'Journal des versions'!$1:$1</definedName>
    <definedName function="false" hidden="true" localSheetId="5" name="_xlnm._FilterDatabase" vbProcedure="false">'Journal des versions'!$A$1:$G$11</definedName>
    <definedName function="false" hidden="false" localSheetId="0" name="_xlnm.Print_Area" vbProcedure="false">'Mode d’emploi'!$A$1:$B$13</definedName>
    <definedName function="false" hidden="false" localSheetId="0" name="_xlnm.Print_Titles" vbProcedure="false">'Mode d’emploi'!$1:$1</definedName>
    <definedName function="false" hidden="false" localSheetId="6" name="_xlnm.Print_Area" vbProcedure="false">Synthèse!$A$1:$C$9</definedName>
    <definedName function="false" hidden="false" localSheetId="6" name="_xlnm.Print_Titles" vbProcedure="false">Synthèse!$1:$1</definedName>
    <definedName function="false" hidden="false" localSheetId="2" name="_xlnm.Print_Area" vbProcedure="false">'Table de décision'!$A$1:$O$30</definedName>
    <definedName function="false" hidden="false" localSheetId="2" name="_xlnm.Print_Titles" vbProcedure="false">'Table de décision'!$1:$1</definedName>
    <definedName function="false" hidden="true" localSheetId="2" name="_xlnm._FilterDatabase" vbProcedure="false">'Table de décision'!$A$1:$O$30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<sst xmlns="http://schemas.openxmlformats.org/spreadsheetml/2006/main" count="311" uniqueCount="205">
  <si>
    <t xml:space="preserve">SOFTYFLOW — Table de décision et cas de test</t>
  </si>
  <si>
    <t xml:space="preserve">Mode d’emploi</t>
  </si>
  <si>
    <t xml:space="preserve">Objectif</t>
  </si>
  <si>
    <t xml:space="preserve">Écrire les règles qui déterminent le circuit de validation d’une demande d’achat, puis vérifier avec des cas de test que chaque demande correspond à une règle et à une seule.</t>
  </si>
  <si>
    <t xml:space="preserve">Exemple</t>
  </si>
  <si>
    <t xml:space="preserve">Les seuils, catégories, circuits, sources et versions sont fictifs et illustratifs. Remplacez-les par ceux de votre politique achats.</t>
  </si>
  <si>
    <t xml:space="preserve">1. Données d’entrée</t>
  </si>
  <si>
    <t xml:space="preserve">Décrire chaque donnée utilisée par les règles : type, valeurs possibles et origine (formulaire ou donnée de référence).</t>
  </si>
  <si>
    <t xml:space="preserve">2. Table de décision</t>
  </si>
  <si>
    <t xml:space="preserve">Une ligne par règle. « Tous » ou « Toutes » signifie indifférent. Après R01 (arbitrage budgétaire) ou R02 (référencement du fournisseur), la demande repasse par la table : un logiciel passe donc toujours par la DSI. Montant : borne basse incluse, borne haute exclue ; une borne haute vide signifie sans limite. Seules les règles actives (colonne N = Oui) sont évaluées.</t>
  </si>
  <si>
    <t xml:space="preserve">3. Politique de correspondance</t>
  </si>
  <si>
    <t xml:space="preserve">Unique : chaque demande doit correspondre à exactement une règle. Zéro correspondance = trou (la demande part en revue humaine) ; deux ou plus = chevauchement à corriger.</t>
  </si>
  <si>
    <t xml:space="preserve">4. Exceptions</t>
  </si>
  <si>
    <t xml:space="preserve">Situations confiées à une personne, hors table : urgence, fractionnement suspect, demandeur valideur, régularisation.</t>
  </si>
  <si>
    <t xml:space="preserve">5. Cas de test</t>
  </si>
  <si>
    <t xml:space="preserve">Saisir les entrées et le circuit attendu. Les colonnes sur fond vert d’eau (calculées) donnent le nombre de règles applicables, la règle retenue, le circuit obtenu et le statut OK / Échec.</t>
  </si>
  <si>
    <t xml:space="preserve">6. Journal des versions</t>
  </si>
  <si>
    <t xml:space="preserve">Consigner chaque version : date d’effet, auteur, valideur, changement, résultat des tests rejoués et impact estimé.</t>
  </si>
  <si>
    <t xml:space="preserve">7. Synthèse</t>
  </si>
  <si>
    <t xml:space="preserve">Indicateurs calculés : tests en échec, trous, chevauchements, règles actives sans cas de test.</t>
  </si>
  <si>
    <t xml:space="preserve">Essai</t>
  </si>
  <si>
    <t xml:space="preserve">Changez le seuil haut de R05 (5 000) en 4 000 sans toucher à R06 : le cas T04 (4 999,99 €) ne correspond plus à aucune règle, passe en échec et la synthèse signale un trou.</t>
  </si>
  <si>
    <t xml:space="preserve">Limites</t>
  </si>
  <si>
    <t xml:space="preserve">Ce classeur sert à concevoir et à vérifier une table. Il n’exécute aucune décision dans vos applications et ne remplace pas la validation des règles par leur propriétaire.</t>
  </si>
  <si>
    <t xml:space="preserve">Guide</t>
  </si>
  <si>
    <t xml:space="preserve">https://www.softyflow.io/moteur-de-regles/</t>
  </si>
  <si>
    <t xml:space="preserve">Donnée</t>
  </si>
  <si>
    <t xml:space="preserve">Type</t>
  </si>
  <si>
    <t xml:space="preserve">Valeurs possibles</t>
  </si>
  <si>
    <t xml:space="preserve">Origine</t>
  </si>
  <si>
    <t xml:space="preserve">Remarque</t>
  </si>
  <si>
    <t xml:space="preserve">Budget</t>
  </si>
  <si>
    <t xml:space="preserve">Liste</t>
  </si>
  <si>
    <t xml:space="preserve">Disponible ; Insuffisant</t>
  </si>
  <si>
    <t xml:space="preserve">Calcul : budget restant du centre de coût ≥ montant de la demande</t>
  </si>
  <si>
    <t xml:space="preserve">Disponible</t>
  </si>
  <si>
    <t xml:space="preserve">Calculé au moment de la décision, pas saisi par le demandeur.</t>
  </si>
  <si>
    <t xml:space="preserve">Fournisseur référencé</t>
  </si>
  <si>
    <t xml:space="preserve">Oui ; Non</t>
  </si>
  <si>
    <t xml:space="preserve">Référentiel fournisseurs</t>
  </si>
  <si>
    <t xml:space="preserve">Oui</t>
  </si>
  <si>
    <t xml:space="preserve">Un fournisseur à créer suit le circuit des achats.</t>
  </si>
  <si>
    <t xml:space="preserve">Catégorie</t>
  </si>
  <si>
    <t xml:space="preserve">Fournitures ; Prestations ; Mobilier ; Informatique</t>
  </si>
  <si>
    <t xml:space="preserve">Formulaire de demande</t>
  </si>
  <si>
    <t xml:space="preserve">Prestations</t>
  </si>
  <si>
    <t xml:space="preserve">Ajoutez vos catégories ici, puis dans les listes déroulantes (Données &gt; Validation) de la colonne Catégorie de la table de décision et des cas de test. « Hors informatique » couvre toute catégorie différente de « Informatique » : ne renommez pas cette valeur.</t>
  </si>
  <si>
    <t xml:space="preserve">Montant HT</t>
  </si>
  <si>
    <t xml:space="preserve">Nombre (€)</t>
  </si>
  <si>
    <t xml:space="preserve">≥ 0</t>
  </si>
  <si>
    <t xml:space="preserve">Formulaire de demande (total des lignes)</t>
  </si>
  <si>
    <t xml:space="preserve">5 000,00</t>
  </si>
  <si>
    <t xml:space="preserve">Toujours hors taxes, pour que les seuils restent comparables.</t>
  </si>
  <si>
    <t xml:space="preserve">ID règle</t>
  </si>
  <si>
    <t xml:space="preserve">Montant HT min (inclus)</t>
  </si>
  <si>
    <t xml:space="preserve">Montant HT max (exclu)</t>
  </si>
  <si>
    <t xml:space="preserve">Circuit de validation</t>
  </si>
  <si>
    <t xml:space="preserve">Valideurs</t>
  </si>
  <si>
    <t xml:space="preserve">Délai cible (jours ouvrés)</t>
  </si>
  <si>
    <t xml:space="preserve">Source</t>
  </si>
  <si>
    <t xml:space="preserve">Propriétaire</t>
  </si>
  <si>
    <t xml:space="preserve">Version</t>
  </si>
  <si>
    <t xml:space="preserve">Date d’effet</t>
  </si>
  <si>
    <t xml:space="preserve">Active</t>
  </si>
  <si>
    <t xml:space="preserve">Cas de test couvrant la règle</t>
  </si>
  <si>
    <t xml:space="preserve">R01</t>
  </si>
  <si>
    <t xml:space="preserve">Insuffisant</t>
  </si>
  <si>
    <t xml:space="preserve">Tous</t>
  </si>
  <si>
    <t xml:space="preserve">Toutes</t>
  </si>
  <si>
    <t xml:space="preserve">Arbitrage de la direction financière</t>
  </si>
  <si>
    <t xml:space="preserve">Direction financière, puis réévaluation par la table</t>
  </si>
  <si>
    <t xml:space="preserve">Politique achats, art. 2 (fictive)</t>
  </si>
  <si>
    <t xml:space="preserve">Direction financière</t>
  </si>
  <si>
    <t xml:space="preserve">1.2</t>
  </si>
  <si>
    <t xml:space="preserve">R02</t>
  </si>
  <si>
    <t xml:space="preserve">Non</t>
  </si>
  <si>
    <t xml:space="preserve">Achats : choix ou référencement du fournisseur</t>
  </si>
  <si>
    <t xml:space="preserve">Acheteur, puis réévaluation par la table</t>
  </si>
  <si>
    <t xml:space="preserve">Politique achats, art. 3 (fictive)</t>
  </si>
  <si>
    <t xml:space="preserve">Direction achats</t>
  </si>
  <si>
    <t xml:space="preserve">R03</t>
  </si>
  <si>
    <t xml:space="preserve">Informatique</t>
  </si>
  <si>
    <t xml:space="preserve">Responsable de service, puis DSI</t>
  </si>
  <si>
    <t xml:space="preserve">Responsable de service ; DSI</t>
  </si>
  <si>
    <t xml:space="preserve">Politique achats, art. 5 (fictive)</t>
  </si>
  <si>
    <t xml:space="preserve">DSI</t>
  </si>
  <si>
    <t xml:space="preserve">R04</t>
  </si>
  <si>
    <t xml:space="preserve">Hors informatique</t>
  </si>
  <si>
    <t xml:space="preserve">Validation automatique, tracée</t>
  </si>
  <si>
    <t xml:space="preserve">Aucun (décision enregistrée)</t>
  </si>
  <si>
    <t xml:space="preserve">Politique achats, art. 4.1 (fictive)</t>
  </si>
  <si>
    <t xml:space="preserve">R05</t>
  </si>
  <si>
    <t xml:space="preserve">Responsable de service</t>
  </si>
  <si>
    <t xml:space="preserve">Politique achats, art. 4.2 (fictive)</t>
  </si>
  <si>
    <t xml:space="preserve">R06</t>
  </si>
  <si>
    <t xml:space="preserve">Responsable de service, puis acheteur</t>
  </si>
  <si>
    <t xml:space="preserve">Responsable de service ; acheteur</t>
  </si>
  <si>
    <t xml:space="preserve">Politique achats, art. 4.3 (fictive)</t>
  </si>
  <si>
    <t xml:space="preserve">R07</t>
  </si>
  <si>
    <t xml:space="preserve">Direction financière, avec trois devis</t>
  </si>
  <si>
    <t xml:space="preserve">Direction financière ; acheteur</t>
  </si>
  <si>
    <t xml:space="preserve">Politique achats, art. 4.4 (fictive)</t>
  </si>
  <si>
    <t xml:space="preserve">ID</t>
  </si>
  <si>
    <t xml:space="preserve">Situation</t>
  </si>
  <si>
    <t xml:space="preserve">Comment la détecter</t>
  </si>
  <si>
    <t xml:space="preserve">Qui décide</t>
  </si>
  <si>
    <t xml:space="preserve">Trace à conserver</t>
  </si>
  <si>
    <t xml:space="preserve">E01</t>
  </si>
  <si>
    <t xml:space="preserve">Urgence de sécurité ou de continuité d’activité</t>
  </si>
  <si>
    <t xml:space="preserve">Case « urgence » cochée avec motif obligatoire</t>
  </si>
  <si>
    <t xml:space="preserve">Directeur concerné, puis régularisation par les achats</t>
  </si>
  <si>
    <t xml:space="preserve">Motif, décideur, date, régularisation</t>
  </si>
  <si>
    <t xml:space="preserve">E02</t>
  </si>
  <si>
    <t xml:space="preserve">Fractionnement suspect</t>
  </si>
  <si>
    <t xml:space="preserve">Plusieurs demandes au même fournisseur, sur le même objet, juste sous un seuil, sur une période courte</t>
  </si>
  <si>
    <t xml:space="preserve">Acheteur</t>
  </si>
  <si>
    <t xml:space="preserve">Demandes regroupées et décision</t>
  </si>
  <si>
    <t xml:space="preserve">E03</t>
  </si>
  <si>
    <t xml:space="preserve">Demandeur qui serait valideur de sa propre demande</t>
  </si>
  <si>
    <t xml:space="preserve">Valideur calculé = demandeur</t>
  </si>
  <si>
    <t xml:space="preserve">Valideur de niveau supérieur</t>
  </si>
  <si>
    <t xml:space="preserve">Réaffectation et motif</t>
  </si>
  <si>
    <t xml:space="preserve">E04</t>
  </si>
  <si>
    <t xml:space="preserve">Régularisation d’un achat déjà engagé</t>
  </si>
  <si>
    <t xml:space="preserve">Date de commande antérieure à la demande</t>
  </si>
  <si>
    <t xml:space="preserve">Justification et décision</t>
  </si>
  <si>
    <t xml:space="preserve">E05</t>
  </si>
  <si>
    <t xml:space="preserve">Aucune règle ne s’applique</t>
  </si>
  <si>
    <t xml:space="preserve">Synthèse ou cas de test : 0 règle applicable</t>
  </si>
  <si>
    <t xml:space="preserve">Propriétaire de la table</t>
  </si>
  <si>
    <t xml:space="preserve">Décision au cas par cas, puis correction de la table</t>
  </si>
  <si>
    <t xml:space="preserve">ID test</t>
  </si>
  <si>
    <t xml:space="preserve">Description</t>
  </si>
  <si>
    <t xml:space="preserve">Circuit attendu</t>
  </si>
  <si>
    <t xml:space="preserve">Règles applicables</t>
  </si>
  <si>
    <t xml:space="preserve">Règle appliquée</t>
  </si>
  <si>
    <t xml:space="preserve">Circuit obtenu</t>
  </si>
  <si>
    <t xml:space="preserve">Statut</t>
  </si>
  <si>
    <t xml:space="preserve">Ligne de la règle (calcul)</t>
  </si>
  <si>
    <t xml:space="preserve">T01</t>
  </si>
  <si>
    <t xml:space="preserve">Cartouches d’encre</t>
  </si>
  <si>
    <t xml:space="preserve">Fournitures</t>
  </si>
  <si>
    <t xml:space="preserve">T02</t>
  </si>
  <si>
    <t xml:space="preserve">Limite basse de R05, côté R04</t>
  </si>
  <si>
    <t xml:space="preserve">T03</t>
  </si>
  <si>
    <t xml:space="preserve">Limite basse de R05</t>
  </si>
  <si>
    <t xml:space="preserve">T04</t>
  </si>
  <si>
    <t xml:space="preserve">Limite basse de R06, côté R05</t>
  </si>
  <si>
    <t xml:space="preserve">T05</t>
  </si>
  <si>
    <t xml:space="preserve">Nettoyage, 5 000 € exactement</t>
  </si>
  <si>
    <t xml:space="preserve">T06</t>
  </si>
  <si>
    <t xml:space="preserve">Limite basse de R07, côté R06</t>
  </si>
  <si>
    <t xml:space="preserve">T07</t>
  </si>
  <si>
    <t xml:space="preserve">Limite basse de R07</t>
  </si>
  <si>
    <t xml:space="preserve">Mobilier</t>
  </si>
  <si>
    <t xml:space="preserve">T08</t>
  </si>
  <si>
    <t xml:space="preserve">Gros montant</t>
  </si>
  <si>
    <t xml:space="preserve">T09</t>
  </si>
  <si>
    <t xml:space="preserve">Petit logiciel</t>
  </si>
  <si>
    <t xml:space="preserve">T10</t>
  </si>
  <si>
    <t xml:space="preserve">Gros logiciel</t>
  </si>
  <si>
    <t xml:space="preserve">T11</t>
  </si>
  <si>
    <t xml:space="preserve">Logiciel, fournisseur à créer</t>
  </si>
  <si>
    <t xml:space="preserve">T12</t>
  </si>
  <si>
    <t xml:space="preserve">Prestation, fournisseur à créer</t>
  </si>
  <si>
    <t xml:space="preserve">T13</t>
  </si>
  <si>
    <t xml:space="preserve">Mobilier, budget épuisé</t>
  </si>
  <si>
    <t xml:space="preserve">T14</t>
  </si>
  <si>
    <t xml:space="preserve">Budget épuisé et fournisseur à créer</t>
  </si>
  <si>
    <t xml:space="preserve">Auteur</t>
  </si>
  <si>
    <t xml:space="preserve">Valideur (propriétaire)</t>
  </si>
  <si>
    <t xml:space="preserve">Changement</t>
  </si>
  <si>
    <t xml:space="preserve">Tests rejoués</t>
  </si>
  <si>
    <t xml:space="preserve">Impact estimé</t>
  </si>
  <si>
    <t xml:space="preserve">1.0</t>
  </si>
  <si>
    <t xml:space="preserve">Analyste processus</t>
  </si>
  <si>
    <t xml:space="preserve">Première table : R01, R02, R04 à R07.</t>
  </si>
  <si>
    <t xml:space="preserve">10 / 10 OK (aucun cas aux bornes)</t>
  </si>
  <si>
    <t xml:space="preserve">Sans objet (mise en service).</t>
  </si>
  <si>
    <t xml:space="preserve">1.1</t>
  </si>
  <si>
    <t xml:space="preserve">Ajout de R03 : avis de la DSI pour tout achat informatique.</t>
  </si>
  <si>
    <t xml:space="preserve">12 / 12 OK (aucun cas aux bornes)</t>
  </si>
  <si>
    <t xml:space="preserve">42 demandes du trimestre précédent auraient suivi R03 (exemple fictif).</t>
  </si>
  <si>
    <t xml:space="preserve">Bornes harmonisées (basse incluse, haute exclue) : supprime le chevauchement à 5 000 € et le trou à 500 €.</t>
  </si>
  <si>
    <t xml:space="preserve">14 / 14 OK (ajout de T03 et T05, aux bornes, qui échouaient en 1.1)</t>
  </si>
  <si>
    <t xml:space="preserve">3 demandes à exactement 500 € ou 5 000 € changent de circuit (exemple fictif).</t>
  </si>
  <si>
    <t xml:space="preserve">Indicateur</t>
  </si>
  <si>
    <t xml:space="preserve">Valeur</t>
  </si>
  <si>
    <t xml:space="preserve">Lecture</t>
  </si>
  <si>
    <t xml:space="preserve">Règles actives</t>
  </si>
  <si>
    <t xml:space="preserve">Règles évaluées par les cas de test.</t>
  </si>
  <si>
    <t xml:space="preserve">Cas de test saisis</t>
  </si>
  <si>
    <t xml:space="preserve">Lignes avec un montant.</t>
  </si>
  <si>
    <t xml:space="preserve">Tests OK</t>
  </si>
  <si>
    <t xml:space="preserve">Circuit obtenu = circuit attendu.</t>
  </si>
  <si>
    <t xml:space="preserve">Tests en échec</t>
  </si>
  <si>
    <t xml:space="preserve">À corriger avant de mettre la version en service.</t>
  </si>
  <si>
    <t xml:space="preserve">Trous (aucune règle)</t>
  </si>
  <si>
    <t xml:space="preserve">Ajoutez une règle ou prévoyez explicitement la revue humaine.</t>
  </si>
  <si>
    <t xml:space="preserve">Chevauchements (plusieurs règles)</t>
  </si>
  <si>
    <t xml:space="preserve">Incompatible avec la politique Unique : corrigez les conditions.</t>
  </si>
  <si>
    <t xml:space="preserve">Règles actives sans cas de test</t>
  </si>
  <si>
    <t xml:space="preserve">Ajoutez au moins un cas nominal par règle.</t>
  </si>
  <si>
    <t xml:space="preserve">Verdict</t>
  </si>
  <si>
    <t xml:space="preserve">Synthèse des quatre contrôles précédents.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</si>
</sst>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dd/mm/yyyy"/>
    <numFmt numFmtId="167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sz val="11"/>
      <color rgb="FF163C4A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63C4A"/>
        <bgColor rgb="FF333333"/>
      </patternFill>
    </fill>
    <fill>
      <patternFill patternType="solid">
        <fgColor rgb="FFE9F3FA"/>
        <bgColor rgb="FFDDF1EF"/>
      </patternFill>
    </fill>
    <fill>
      <patternFill patternType="solid">
        <fgColor rgb="FFDDF1EF"/>
        <bgColor rgb="FFE9F3F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5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7" fontId="5" fillId="4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63C4A"/>
        </patternFill>
      </fill>
    </dxf>
    <dxf>
      <fill>
        <patternFill patternType="solid">
          <fgColor rgb="FFE9F3FA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DDF1EF"/>
        </patternFill>
      </fill>
    </dxf>
    <dxf>
      <fill>
        <patternFill>
          <bgColor rgb="FFFFE0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0DC"/>
      <rgbColor rgb="FFDDF1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F3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63C4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5"/>
  </cols>
  <sheetData>
    <row r="1" customFormat="false" ht="36" hidden="false" customHeight="true" outlineLevel="0" collapsed="false">
      <c r="A1" s="1" t="s">
        <v>0</v>
      </c>
      <c r="B1" s="1" t="s">
        <v>1</v>
      </c>
    </row>
    <row r="2" customFormat="false" ht="48" hidden="false" customHeight="true" outlineLevel="0" collapsed="false">
      <c r="A2" s="2" t="s">
        <v>2</v>
      </c>
      <c r="B2" s="2" t="s">
        <v>3</v>
      </c>
    </row>
    <row r="3" customFormat="false" ht="48" hidden="false" customHeight="true" outlineLevel="0" collapsed="false">
      <c r="A3" s="3" t="s">
        <v>4</v>
      </c>
      <c r="B3" s="3" t="s">
        <v>5</v>
      </c>
    </row>
    <row r="4" customFormat="false" ht="48" hidden="false" customHeight="true" outlineLevel="0" collapsed="false">
      <c r="A4" s="2" t="s">
        <v>6</v>
      </c>
      <c r="B4" s="2" t="s">
        <v>7</v>
      </c>
    </row>
    <row r="5" customFormat="false" ht="48" hidden="false" customHeight="true" outlineLevel="0" collapsed="false">
      <c r="A5" s="3" t="s">
        <v>8</v>
      </c>
      <c r="B5" s="3" t="s">
        <v>9</v>
      </c>
    </row>
    <row r="6" customFormat="false" ht="48" hidden="false" customHeight="true" outlineLevel="0" collapsed="false">
      <c r="A6" s="2" t="s">
        <v>10</v>
      </c>
      <c r="B6" s="2" t="s">
        <v>11</v>
      </c>
    </row>
    <row r="7" customFormat="false" ht="48" hidden="false" customHeight="true" outlineLevel="0" collapsed="false">
      <c r="A7" s="3" t="s">
        <v>12</v>
      </c>
      <c r="B7" s="3" t="s">
        <v>13</v>
      </c>
    </row>
    <row r="8" customFormat="false" ht="48" hidden="false" customHeight="true" outlineLevel="0" collapsed="false">
      <c r="A8" s="2" t="s">
        <v>14</v>
      </c>
      <c r="B8" s="2" t="s">
        <v>15</v>
      </c>
    </row>
    <row r="9" customFormat="false" ht="48" hidden="false" customHeight="true" outlineLevel="0" collapsed="false">
      <c r="A9" s="3" t="s">
        <v>16</v>
      </c>
      <c r="B9" s="3" t="s">
        <v>17</v>
      </c>
    </row>
    <row r="10" customFormat="false" ht="48" hidden="false" customHeight="true" outlineLevel="0" collapsed="false">
      <c r="A10" s="2" t="s">
        <v>18</v>
      </c>
      <c r="B10" s="2" t="s">
        <v>19</v>
      </c>
    </row>
    <row r="11" customFormat="false" ht="48" hidden="false" customHeight="true" outlineLevel="0" collapsed="false">
      <c r="A11" s="3" t="s">
        <v>20</v>
      </c>
      <c r="B11" s="3" t="s">
        <v>21</v>
      </c>
    </row>
    <row r="12" customFormat="false" ht="48" hidden="false" customHeight="true" outlineLevel="0" collapsed="false">
      <c r="A12" s="2" t="s">
        <v>22</v>
      </c>
      <c r="B12" s="2" t="s">
        <v>23</v>
      </c>
    </row>
    <row r="13" customFormat="false" ht="48" hidden="false" customHeight="true" outlineLevel="0" collapsed="false">
      <c r="A13" s="3" t="s">
        <v>24</v>
      </c>
      <c r="B13" s="3" t="s">
        <v>25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42"/>
    <col collapsed="false" customWidth="true" hidden="false" outlineLevel="0" max="4" min="4" style="0" width="48"/>
    <col collapsed="false" customWidth="true" hidden="false" outlineLevel="0" max="5" min="5" style="0" width="16"/>
    <col collapsed="false" customWidth="true" hidden="false" outlineLevel="0" max="6" min="6" style="0" width="50"/>
  </cols>
  <sheetData>
    <row r="1" customFormat="false" ht="36" hidden="false" customHeight="true" outlineLevel="0" collapsed="false">
      <c r="A1" s="1" t="s">
        <v>26</v>
      </c>
      <c r="B1" s="1" t="s">
        <v>27</v>
      </c>
      <c r="C1" s="1" t="s">
        <v>28</v>
      </c>
      <c r="D1" s="1" t="s">
        <v>29</v>
      </c>
      <c r="E1" s="1" t="s">
        <v>4</v>
      </c>
      <c r="F1" s="1" t="s">
        <v>30</v>
      </c>
    </row>
    <row r="2" customFormat="false" ht="39.75" hidden="false" customHeight="true" outlineLevel="0" collapsed="false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</row>
    <row r="3" customFormat="false" ht="39.75" hidden="false" customHeight="true" outlineLevel="0" collapsed="false">
      <c r="A3" s="3" t="s">
        <v>37</v>
      </c>
      <c r="B3" s="3" t="s">
        <v>32</v>
      </c>
      <c r="C3" s="3" t="s">
        <v>38</v>
      </c>
      <c r="D3" s="3" t="s">
        <v>39</v>
      </c>
      <c r="E3" s="3" t="s">
        <v>40</v>
      </c>
      <c r="F3" s="3" t="s">
        <v>41</v>
      </c>
    </row>
    <row r="4" customFormat="false" ht="39.75" hidden="false" customHeight="true" outlineLevel="0" collapsed="false">
      <c r="A4" s="2" t="s">
        <v>42</v>
      </c>
      <c r="B4" s="2" t="s">
        <v>32</v>
      </c>
      <c r="C4" s="2" t="s">
        <v>43</v>
      </c>
      <c r="D4" s="2" t="s">
        <v>44</v>
      </c>
      <c r="E4" s="2" t="s">
        <v>45</v>
      </c>
      <c r="F4" s="2" t="s">
        <v>46</v>
      </c>
    </row>
    <row r="5" customFormat="false" ht="39.75" hidden="false" customHeight="true" outlineLevel="0" collapsed="false">
      <c r="A5" s="3" t="s">
        <v>47</v>
      </c>
      <c r="B5" s="3" t="s">
        <v>48</v>
      </c>
      <c r="C5" s="3" t="s">
        <v>49</v>
      </c>
      <c r="D5" s="3" t="s">
        <v>50</v>
      </c>
      <c r="E5" s="3" t="s">
        <v>51</v>
      </c>
      <c r="F5" s="3" t="s">
        <v>52</v>
      </c>
    </row>
    <row r="6" customFormat="false" ht="39.75" hidden="false" customHeight="true" outlineLevel="0" collapsed="false">
      <c r="A6" s="2"/>
      <c r="B6" s="2"/>
      <c r="C6" s="2"/>
      <c r="D6" s="2"/>
      <c r="E6" s="2"/>
      <c r="F6" s="2"/>
    </row>
    <row r="7" customFormat="false" ht="39.75" hidden="false" customHeight="true" outlineLevel="0" collapsed="false">
      <c r="A7" s="3"/>
      <c r="B7" s="3"/>
      <c r="C7" s="3"/>
      <c r="D7" s="3"/>
      <c r="E7" s="3"/>
      <c r="F7" s="3"/>
    </row>
    <row r="8" customFormat="false" ht="39.75" hidden="false" customHeight="true" outlineLevel="0" collapsed="false">
      <c r="A8" s="2"/>
      <c r="B8" s="2"/>
      <c r="C8" s="2"/>
      <c r="D8" s="2"/>
      <c r="E8" s="2"/>
      <c r="F8" s="2"/>
    </row>
    <row r="9" customFormat="false" ht="39.75" hidden="false" customHeight="true" outlineLevel="0" collapsed="false">
      <c r="A9" s="3"/>
      <c r="B9" s="3"/>
      <c r="C9" s="3"/>
      <c r="D9" s="3"/>
      <c r="E9" s="3"/>
      <c r="F9" s="3"/>
    </row>
    <row r="10" customFormat="false" ht="39.75" hidden="false" customHeight="true" outlineLevel="0" collapsed="false">
      <c r="A10" s="2"/>
      <c r="B10" s="2"/>
      <c r="C10" s="2"/>
      <c r="D10" s="2"/>
      <c r="E10" s="2"/>
      <c r="F10" s="2"/>
    </row>
    <row r="11" customFormat="false" ht="39.75" hidden="false" customHeight="true" outlineLevel="0" collapsed="false">
      <c r="A11" s="3"/>
      <c r="B11" s="3"/>
      <c r="C11" s="3"/>
      <c r="D11" s="3"/>
      <c r="E11" s="3"/>
      <c r="F11" s="3"/>
    </row>
  </sheetData>
  <autoFilter ref="A1:F11"/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4"/>
    <col collapsed="false" customWidth="true" hidden="false" outlineLevel="0" max="4" min="4" style="0" width="18"/>
    <col collapsed="false" customWidth="true" hidden="false" outlineLevel="0" max="6" min="5" style="0" width="16"/>
    <col collapsed="false" customWidth="true" hidden="false" outlineLevel="0" max="7" min="7" style="0" width="40"/>
    <col collapsed="false" customWidth="true" hidden="false" outlineLevel="0" max="8" min="8" style="0" width="32"/>
    <col collapsed="false" customWidth="true" hidden="false" outlineLevel="0" max="9" min="9" style="0" width="14"/>
    <col collapsed="false" customWidth="true" hidden="false" outlineLevel="0" max="10" min="10" style="0" width="34"/>
    <col collapsed="false" customWidth="true" hidden="false" outlineLevel="0" max="11" min="11" style="0" width="22"/>
    <col collapsed="false" customWidth="true" hidden="false" outlineLevel="0" max="12" min="12" style="0" width="10"/>
    <col collapsed="false" customWidth="true" hidden="false" outlineLevel="0" max="13" min="13" style="0" width="14"/>
    <col collapsed="false" customWidth="true" hidden="false" outlineLevel="0" max="14" min="14" style="0" width="10"/>
    <col collapsed="false" customWidth="true" hidden="false" outlineLevel="0" max="15" min="15" style="0" width="14"/>
  </cols>
  <sheetData>
    <row r="1" customFormat="false" ht="36" hidden="false" customHeight="true" outlineLevel="0" collapsed="false">
      <c r="A1" s="1" t="s">
        <v>53</v>
      </c>
      <c r="B1" s="1" t="s">
        <v>31</v>
      </c>
      <c r="C1" s="1" t="s">
        <v>37</v>
      </c>
      <c r="D1" s="1" t="s">
        <v>42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  <c r="O1" s="1" t="s">
        <v>64</v>
      </c>
    </row>
    <row r="2" customFormat="false" ht="39.75" hidden="false" customHeight="true" outlineLevel="0" collapsed="false">
      <c r="A2" s="2" t="s">
        <v>65</v>
      </c>
      <c r="B2" s="2" t="s">
        <v>66</v>
      </c>
      <c r="C2" s="2" t="s">
        <v>67</v>
      </c>
      <c r="D2" s="2" t="s">
        <v>68</v>
      </c>
      <c r="E2" s="4"/>
      <c r="F2" s="4"/>
      <c r="G2" s="2" t="s">
        <v>69</v>
      </c>
      <c r="H2" s="2" t="s">
        <v>70</v>
      </c>
      <c r="I2" s="2" t="n">
        <v>5</v>
      </c>
      <c r="J2" s="2" t="s">
        <v>71</v>
      </c>
      <c r="K2" s="2" t="s">
        <v>72</v>
      </c>
      <c r="L2" s="2" t="s">
        <v>73</v>
      </c>
      <c r="M2" s="5" t="n">
        <v>46328</v>
      </c>
      <c r="N2" s="2" t="s">
        <v>40</v>
      </c>
      <c r="O2" s="6" t="n">
        <f aca="false">IF(A2="","",COUNTIF('Cas de test'!$I$2:$I$60,A2))</f>
        <v>2</v>
      </c>
    </row>
    <row r="3" customFormat="false" ht="39.75" hidden="false" customHeight="true" outlineLevel="0" collapsed="false">
      <c r="A3" s="3" t="s">
        <v>74</v>
      </c>
      <c r="B3" s="3" t="s">
        <v>35</v>
      </c>
      <c r="C3" s="3" t="s">
        <v>75</v>
      </c>
      <c r="D3" s="3" t="s">
        <v>68</v>
      </c>
      <c r="E3" s="7"/>
      <c r="F3" s="7"/>
      <c r="G3" s="3" t="s">
        <v>76</v>
      </c>
      <c r="H3" s="3" t="s">
        <v>77</v>
      </c>
      <c r="I3" s="3" t="n">
        <v>10</v>
      </c>
      <c r="J3" s="3" t="s">
        <v>78</v>
      </c>
      <c r="K3" s="3" t="s">
        <v>79</v>
      </c>
      <c r="L3" s="3" t="s">
        <v>73</v>
      </c>
      <c r="M3" s="8" t="n">
        <v>46328</v>
      </c>
      <c r="N3" s="3" t="s">
        <v>40</v>
      </c>
      <c r="O3" s="6" t="n">
        <f aca="false">IF(A3="","",COUNTIF('Cas de test'!$I$2:$I$60,A3))</f>
        <v>2</v>
      </c>
    </row>
    <row r="4" customFormat="false" ht="39.75" hidden="false" customHeight="true" outlineLevel="0" collapsed="false">
      <c r="A4" s="2" t="s">
        <v>80</v>
      </c>
      <c r="B4" s="2" t="s">
        <v>35</v>
      </c>
      <c r="C4" s="2" t="s">
        <v>40</v>
      </c>
      <c r="D4" s="2" t="s">
        <v>81</v>
      </c>
      <c r="E4" s="4"/>
      <c r="F4" s="4"/>
      <c r="G4" s="2" t="s">
        <v>82</v>
      </c>
      <c r="H4" s="2" t="s">
        <v>83</v>
      </c>
      <c r="I4" s="2" t="n">
        <v>5</v>
      </c>
      <c r="J4" s="2" t="s">
        <v>84</v>
      </c>
      <c r="K4" s="2" t="s">
        <v>85</v>
      </c>
      <c r="L4" s="2" t="s">
        <v>73</v>
      </c>
      <c r="M4" s="5" t="n">
        <v>46328</v>
      </c>
      <c r="N4" s="2" t="s">
        <v>40</v>
      </c>
      <c r="O4" s="6" t="n">
        <f aca="false">IF(A4="","",COUNTIF('Cas de test'!$I$2:$I$60,A4))</f>
        <v>2</v>
      </c>
    </row>
    <row r="5" customFormat="false" ht="39.75" hidden="false" customHeight="true" outlineLevel="0" collapsed="false">
      <c r="A5" s="3" t="s">
        <v>86</v>
      </c>
      <c r="B5" s="3" t="s">
        <v>35</v>
      </c>
      <c r="C5" s="3" t="s">
        <v>40</v>
      </c>
      <c r="D5" s="3" t="s">
        <v>87</v>
      </c>
      <c r="E5" s="7" t="n">
        <v>0</v>
      </c>
      <c r="F5" s="7" t="n">
        <v>500</v>
      </c>
      <c r="G5" s="3" t="s">
        <v>88</v>
      </c>
      <c r="H5" s="3" t="s">
        <v>89</v>
      </c>
      <c r="I5" s="3" t="n">
        <v>0</v>
      </c>
      <c r="J5" s="3" t="s">
        <v>90</v>
      </c>
      <c r="K5" s="3" t="s">
        <v>79</v>
      </c>
      <c r="L5" s="3" t="s">
        <v>73</v>
      </c>
      <c r="M5" s="8" t="n">
        <v>46328</v>
      </c>
      <c r="N5" s="3" t="s">
        <v>40</v>
      </c>
      <c r="O5" s="6" t="n">
        <f aca="false">IF(A5="","",COUNTIF('Cas de test'!$I$2:$I$60,A5))</f>
        <v>2</v>
      </c>
    </row>
    <row r="6" customFormat="false" ht="39.75" hidden="false" customHeight="true" outlineLevel="0" collapsed="false">
      <c r="A6" s="2" t="s">
        <v>91</v>
      </c>
      <c r="B6" s="2" t="s">
        <v>35</v>
      </c>
      <c r="C6" s="2" t="s">
        <v>40</v>
      </c>
      <c r="D6" s="2" t="s">
        <v>87</v>
      </c>
      <c r="E6" s="4" t="n">
        <v>500</v>
      </c>
      <c r="F6" s="4" t="n">
        <v>5000</v>
      </c>
      <c r="G6" s="2" t="s">
        <v>92</v>
      </c>
      <c r="H6" s="2" t="s">
        <v>92</v>
      </c>
      <c r="I6" s="2" t="n">
        <v>2</v>
      </c>
      <c r="J6" s="2" t="s">
        <v>93</v>
      </c>
      <c r="K6" s="2" t="s">
        <v>79</v>
      </c>
      <c r="L6" s="2" t="s">
        <v>73</v>
      </c>
      <c r="M6" s="5" t="n">
        <v>46328</v>
      </c>
      <c r="N6" s="2" t="s">
        <v>40</v>
      </c>
      <c r="O6" s="6" t="n">
        <f aca="false">IF(A6="","",COUNTIF('Cas de test'!$I$2:$I$60,A6))</f>
        <v>2</v>
      </c>
    </row>
    <row r="7" customFormat="false" ht="39.75" hidden="false" customHeight="true" outlineLevel="0" collapsed="false">
      <c r="A7" s="3" t="s">
        <v>94</v>
      </c>
      <c r="B7" s="3" t="s">
        <v>35</v>
      </c>
      <c r="C7" s="3" t="s">
        <v>40</v>
      </c>
      <c r="D7" s="3" t="s">
        <v>87</v>
      </c>
      <c r="E7" s="7" t="n">
        <v>5000</v>
      </c>
      <c r="F7" s="7" t="n">
        <v>25000</v>
      </c>
      <c r="G7" s="3" t="s">
        <v>95</v>
      </c>
      <c r="H7" s="3" t="s">
        <v>96</v>
      </c>
      <c r="I7" s="3" t="n">
        <v>5</v>
      </c>
      <c r="J7" s="3" t="s">
        <v>97</v>
      </c>
      <c r="K7" s="3" t="s">
        <v>79</v>
      </c>
      <c r="L7" s="3" t="s">
        <v>73</v>
      </c>
      <c r="M7" s="8" t="n">
        <v>46328</v>
      </c>
      <c r="N7" s="3" t="s">
        <v>40</v>
      </c>
      <c r="O7" s="6" t="n">
        <f aca="false">IF(A7="","",COUNTIF('Cas de test'!$I$2:$I$60,A7))</f>
        <v>2</v>
      </c>
    </row>
    <row r="8" customFormat="false" ht="39.75" hidden="false" customHeight="true" outlineLevel="0" collapsed="false">
      <c r="A8" s="2" t="s">
        <v>98</v>
      </c>
      <c r="B8" s="2" t="s">
        <v>35</v>
      </c>
      <c r="C8" s="2" t="s">
        <v>40</v>
      </c>
      <c r="D8" s="2" t="s">
        <v>87</v>
      </c>
      <c r="E8" s="4" t="n">
        <v>25000</v>
      </c>
      <c r="F8" s="4"/>
      <c r="G8" s="2" t="s">
        <v>99</v>
      </c>
      <c r="H8" s="2" t="s">
        <v>100</v>
      </c>
      <c r="I8" s="2" t="n">
        <v>10</v>
      </c>
      <c r="J8" s="2" t="s">
        <v>101</v>
      </c>
      <c r="K8" s="2" t="s">
        <v>72</v>
      </c>
      <c r="L8" s="2" t="s">
        <v>73</v>
      </c>
      <c r="M8" s="5" t="n">
        <v>46328</v>
      </c>
      <c r="N8" s="2" t="s">
        <v>40</v>
      </c>
      <c r="O8" s="6" t="n">
        <f aca="false">IF(A8="","",COUNTIF('Cas de test'!$I$2:$I$60,A8))</f>
        <v>2</v>
      </c>
    </row>
    <row r="9" customFormat="false" ht="39.75" hidden="false" customHeight="true" outlineLevel="0" collapsed="false">
      <c r="A9" s="3"/>
      <c r="B9" s="3"/>
      <c r="C9" s="3"/>
      <c r="D9" s="3"/>
      <c r="E9" s="7"/>
      <c r="F9" s="7"/>
      <c r="G9" s="3"/>
      <c r="H9" s="3"/>
      <c r="I9" s="3"/>
      <c r="J9" s="3"/>
      <c r="K9" s="3"/>
      <c r="L9" s="3"/>
      <c r="M9" s="8"/>
      <c r="N9" s="3"/>
      <c r="O9" s="6" t="str">
        <f aca="false">IF(A9="","",COUNTIF('Cas de test'!$I$2:$I$60,A9))</f>
        <v/>
      </c>
    </row>
    <row r="10" customFormat="false" ht="39.75" hidden="false" customHeight="true" outlineLevel="0" collapsed="false">
      <c r="A10" s="2"/>
      <c r="B10" s="2"/>
      <c r="C10" s="2"/>
      <c r="D10" s="2"/>
      <c r="E10" s="4"/>
      <c r="F10" s="4"/>
      <c r="G10" s="2"/>
      <c r="H10" s="2"/>
      <c r="I10" s="2"/>
      <c r="J10" s="2"/>
      <c r="K10" s="2"/>
      <c r="L10" s="2"/>
      <c r="M10" s="5"/>
      <c r="N10" s="2"/>
      <c r="O10" s="6" t="str">
        <f aca="false">IF(A10="","",COUNTIF('Cas de test'!$I$2:$I$60,A10))</f>
        <v/>
      </c>
    </row>
    <row r="11" customFormat="false" ht="39.75" hidden="false" customHeight="true" outlineLevel="0" collapsed="false">
      <c r="A11" s="3"/>
      <c r="B11" s="3"/>
      <c r="C11" s="3"/>
      <c r="D11" s="3"/>
      <c r="E11" s="7"/>
      <c r="F11" s="7"/>
      <c r="G11" s="3"/>
      <c r="H11" s="3"/>
      <c r="I11" s="3"/>
      <c r="J11" s="3"/>
      <c r="K11" s="3"/>
      <c r="L11" s="3"/>
      <c r="M11" s="8"/>
      <c r="N11" s="3"/>
      <c r="O11" s="6" t="str">
        <f aca="false">IF(A11="","",COUNTIF('Cas de test'!$I$2:$I$60,A11))</f>
        <v/>
      </c>
    </row>
    <row r="12" customFormat="false" ht="39.75" hidden="false" customHeight="true" outlineLevel="0" collapsed="false">
      <c r="A12" s="2"/>
      <c r="B12" s="2"/>
      <c r="C12" s="2"/>
      <c r="D12" s="2"/>
      <c r="E12" s="4"/>
      <c r="F12" s="4"/>
      <c r="G12" s="2"/>
      <c r="H12" s="2"/>
      <c r="I12" s="2"/>
      <c r="J12" s="2"/>
      <c r="K12" s="2"/>
      <c r="L12" s="2"/>
      <c r="M12" s="5"/>
      <c r="N12" s="2"/>
      <c r="O12" s="6" t="str">
        <f aca="false">IF(A12="","",COUNTIF('Cas de test'!$I$2:$I$60,A12))</f>
        <v/>
      </c>
    </row>
    <row r="13" customFormat="false" ht="39.75" hidden="false" customHeight="true" outlineLevel="0" collapsed="false">
      <c r="A13" s="3"/>
      <c r="B13" s="3"/>
      <c r="C13" s="3"/>
      <c r="D13" s="3"/>
      <c r="E13" s="7"/>
      <c r="F13" s="7"/>
      <c r="G13" s="3"/>
      <c r="H13" s="3"/>
      <c r="I13" s="3"/>
      <c r="J13" s="3"/>
      <c r="K13" s="3"/>
      <c r="L13" s="3"/>
      <c r="M13" s="8"/>
      <c r="N13" s="3"/>
      <c r="O13" s="6" t="str">
        <f aca="false">IF(A13="","",COUNTIF('Cas de test'!$I$2:$I$60,A13))</f>
        <v/>
      </c>
    </row>
    <row r="14" customFormat="false" ht="39.75" hidden="false" customHeight="true" outlineLevel="0" collapsed="false">
      <c r="A14" s="2"/>
      <c r="B14" s="2"/>
      <c r="C14" s="2"/>
      <c r="D14" s="2"/>
      <c r="E14" s="4"/>
      <c r="F14" s="4"/>
      <c r="G14" s="2"/>
      <c r="H14" s="2"/>
      <c r="I14" s="2"/>
      <c r="J14" s="2"/>
      <c r="K14" s="2"/>
      <c r="L14" s="2"/>
      <c r="M14" s="5"/>
      <c r="N14" s="2"/>
      <c r="O14" s="6" t="str">
        <f aca="false">IF(A14="","",COUNTIF('Cas de test'!$I$2:$I$60,A14))</f>
        <v/>
      </c>
    </row>
    <row r="15" customFormat="false" ht="39.75" hidden="false" customHeight="true" outlineLevel="0" collapsed="false">
      <c r="A15" s="3"/>
      <c r="B15" s="3"/>
      <c r="C15" s="3"/>
      <c r="D15" s="3"/>
      <c r="E15" s="7"/>
      <c r="F15" s="7"/>
      <c r="G15" s="3"/>
      <c r="H15" s="3"/>
      <c r="I15" s="3"/>
      <c r="J15" s="3"/>
      <c r="K15" s="3"/>
      <c r="L15" s="3"/>
      <c r="M15" s="8"/>
      <c r="N15" s="3"/>
      <c r="O15" s="6" t="str">
        <f aca="false">IF(A15="","",COUNTIF('Cas de test'!$I$2:$I$60,A15))</f>
        <v/>
      </c>
    </row>
    <row r="16" customFormat="false" ht="39.75" hidden="false" customHeight="true" outlineLevel="0" collapsed="false">
      <c r="A16" s="2"/>
      <c r="B16" s="2"/>
      <c r="C16" s="2"/>
      <c r="D16" s="2"/>
      <c r="E16" s="4"/>
      <c r="F16" s="4"/>
      <c r="G16" s="2"/>
      <c r="H16" s="2"/>
      <c r="I16" s="2"/>
      <c r="J16" s="2"/>
      <c r="K16" s="2"/>
      <c r="L16" s="2"/>
      <c r="M16" s="5"/>
      <c r="N16" s="2"/>
      <c r="O16" s="6" t="str">
        <f aca="false">IF(A16="","",COUNTIF('Cas de test'!$I$2:$I$60,A16))</f>
        <v/>
      </c>
    </row>
    <row r="17" customFormat="false" ht="39.75" hidden="false" customHeight="true" outlineLevel="0" collapsed="false">
      <c r="A17" s="3"/>
      <c r="B17" s="3"/>
      <c r="C17" s="3"/>
      <c r="D17" s="3"/>
      <c r="E17" s="7"/>
      <c r="F17" s="7"/>
      <c r="G17" s="3"/>
      <c r="H17" s="3"/>
      <c r="I17" s="3"/>
      <c r="J17" s="3"/>
      <c r="K17" s="3"/>
      <c r="L17" s="3"/>
      <c r="M17" s="8"/>
      <c r="N17" s="3"/>
      <c r="O17" s="6" t="str">
        <f aca="false">IF(A17="","",COUNTIF('Cas de test'!$I$2:$I$60,A17))</f>
        <v/>
      </c>
    </row>
    <row r="18" customFormat="false" ht="39.75" hidden="false" customHeight="true" outlineLevel="0" collapsed="false">
      <c r="A18" s="2"/>
      <c r="B18" s="2"/>
      <c r="C18" s="2"/>
      <c r="D18" s="2"/>
      <c r="E18" s="4"/>
      <c r="F18" s="4"/>
      <c r="G18" s="2"/>
      <c r="H18" s="2"/>
      <c r="I18" s="2"/>
      <c r="J18" s="2"/>
      <c r="K18" s="2"/>
      <c r="L18" s="2"/>
      <c r="M18" s="5"/>
      <c r="N18" s="2"/>
      <c r="O18" s="6" t="str">
        <f aca="false">IF(A18="","",COUNTIF('Cas de test'!$I$2:$I$60,A18))</f>
        <v/>
      </c>
    </row>
    <row r="19" customFormat="false" ht="39.75" hidden="false" customHeight="true" outlineLevel="0" collapsed="false">
      <c r="A19" s="3"/>
      <c r="B19" s="3"/>
      <c r="C19" s="3"/>
      <c r="D19" s="3"/>
      <c r="E19" s="7"/>
      <c r="F19" s="7"/>
      <c r="G19" s="3"/>
      <c r="H19" s="3"/>
      <c r="I19" s="3"/>
      <c r="J19" s="3"/>
      <c r="K19" s="3"/>
      <c r="L19" s="3"/>
      <c r="M19" s="8"/>
      <c r="N19" s="3"/>
      <c r="O19" s="6" t="str">
        <f aca="false">IF(A19="","",COUNTIF('Cas de test'!$I$2:$I$60,A19))</f>
        <v/>
      </c>
    </row>
    <row r="20" customFormat="false" ht="39.75" hidden="false" customHeight="true" outlineLevel="0" collapsed="false">
      <c r="A20" s="2"/>
      <c r="B20" s="2"/>
      <c r="C20" s="2"/>
      <c r="D20" s="2"/>
      <c r="E20" s="4"/>
      <c r="F20" s="4"/>
      <c r="G20" s="2"/>
      <c r="H20" s="2"/>
      <c r="I20" s="2"/>
      <c r="J20" s="2"/>
      <c r="K20" s="2"/>
      <c r="L20" s="2"/>
      <c r="M20" s="5"/>
      <c r="N20" s="2"/>
      <c r="O20" s="6" t="str">
        <f aca="false">IF(A20="","",COUNTIF('Cas de test'!$I$2:$I$60,A20))</f>
        <v/>
      </c>
    </row>
    <row r="21" customFormat="false" ht="39.75" hidden="false" customHeight="true" outlineLevel="0" collapsed="false">
      <c r="A21" s="3"/>
      <c r="B21" s="3"/>
      <c r="C21" s="3"/>
      <c r="D21" s="3"/>
      <c r="E21" s="7"/>
      <c r="F21" s="7"/>
      <c r="G21" s="3"/>
      <c r="H21" s="3"/>
      <c r="I21" s="3"/>
      <c r="J21" s="3"/>
      <c r="K21" s="3"/>
      <c r="L21" s="3"/>
      <c r="M21" s="8"/>
      <c r="N21" s="3"/>
      <c r="O21" s="6" t="str">
        <f aca="false">IF(A21="","",COUNTIF('Cas de test'!$I$2:$I$60,A21))</f>
        <v/>
      </c>
    </row>
    <row r="22" customFormat="false" ht="39.75" hidden="false" customHeight="true" outlineLevel="0" collapsed="false">
      <c r="A22" s="2"/>
      <c r="B22" s="2"/>
      <c r="C22" s="2"/>
      <c r="D22" s="2"/>
      <c r="E22" s="4"/>
      <c r="F22" s="4"/>
      <c r="G22" s="2"/>
      <c r="H22" s="2"/>
      <c r="I22" s="2"/>
      <c r="J22" s="2"/>
      <c r="K22" s="2"/>
      <c r="L22" s="2"/>
      <c r="M22" s="5"/>
      <c r="N22" s="2"/>
      <c r="O22" s="6" t="str">
        <f aca="false">IF(A22="","",COUNTIF('Cas de test'!$I$2:$I$60,A22))</f>
        <v/>
      </c>
    </row>
    <row r="23" customFormat="false" ht="39.75" hidden="false" customHeight="true" outlineLevel="0" collapsed="false">
      <c r="A23" s="3"/>
      <c r="B23" s="3"/>
      <c r="C23" s="3"/>
      <c r="D23" s="3"/>
      <c r="E23" s="7"/>
      <c r="F23" s="7"/>
      <c r="G23" s="3"/>
      <c r="H23" s="3"/>
      <c r="I23" s="3"/>
      <c r="J23" s="3"/>
      <c r="K23" s="3"/>
      <c r="L23" s="3"/>
      <c r="M23" s="8"/>
      <c r="N23" s="3"/>
      <c r="O23" s="6" t="str">
        <f aca="false">IF(A23="","",COUNTIF('Cas de test'!$I$2:$I$60,A23))</f>
        <v/>
      </c>
    </row>
    <row r="24" customFormat="false" ht="39.75" hidden="false" customHeight="true" outlineLevel="0" collapsed="false">
      <c r="A24" s="2"/>
      <c r="B24" s="2"/>
      <c r="C24" s="2"/>
      <c r="D24" s="2"/>
      <c r="E24" s="4"/>
      <c r="F24" s="4"/>
      <c r="G24" s="2"/>
      <c r="H24" s="2"/>
      <c r="I24" s="2"/>
      <c r="J24" s="2"/>
      <c r="K24" s="2"/>
      <c r="L24" s="2"/>
      <c r="M24" s="5"/>
      <c r="N24" s="2"/>
      <c r="O24" s="6" t="str">
        <f aca="false">IF(A24="","",COUNTIF('Cas de test'!$I$2:$I$60,A24))</f>
        <v/>
      </c>
    </row>
    <row r="25" customFormat="false" ht="39.75" hidden="false" customHeight="true" outlineLevel="0" collapsed="false">
      <c r="A25" s="3"/>
      <c r="B25" s="3"/>
      <c r="C25" s="3"/>
      <c r="D25" s="3"/>
      <c r="E25" s="7"/>
      <c r="F25" s="7"/>
      <c r="G25" s="3"/>
      <c r="H25" s="3"/>
      <c r="I25" s="3"/>
      <c r="J25" s="3"/>
      <c r="K25" s="3"/>
      <c r="L25" s="3"/>
      <c r="M25" s="8"/>
      <c r="N25" s="3"/>
      <c r="O25" s="6" t="str">
        <f aca="false">IF(A25="","",COUNTIF('Cas de test'!$I$2:$I$60,A25))</f>
        <v/>
      </c>
    </row>
    <row r="26" customFormat="false" ht="39.75" hidden="false" customHeight="true" outlineLevel="0" collapsed="false">
      <c r="A26" s="2"/>
      <c r="B26" s="2"/>
      <c r="C26" s="2"/>
      <c r="D26" s="2"/>
      <c r="E26" s="4"/>
      <c r="F26" s="4"/>
      <c r="G26" s="2"/>
      <c r="H26" s="2"/>
      <c r="I26" s="2"/>
      <c r="J26" s="2"/>
      <c r="K26" s="2"/>
      <c r="L26" s="2"/>
      <c r="M26" s="5"/>
      <c r="N26" s="2"/>
      <c r="O26" s="6" t="str">
        <f aca="false">IF(A26="","",COUNTIF('Cas de test'!$I$2:$I$60,A26))</f>
        <v/>
      </c>
    </row>
    <row r="27" customFormat="false" ht="39.75" hidden="false" customHeight="true" outlineLevel="0" collapsed="false">
      <c r="A27" s="3"/>
      <c r="B27" s="3"/>
      <c r="C27" s="3"/>
      <c r="D27" s="3"/>
      <c r="E27" s="7"/>
      <c r="F27" s="7"/>
      <c r="G27" s="3"/>
      <c r="H27" s="3"/>
      <c r="I27" s="3"/>
      <c r="J27" s="3"/>
      <c r="K27" s="3"/>
      <c r="L27" s="3"/>
      <c r="M27" s="8"/>
      <c r="N27" s="3"/>
      <c r="O27" s="6" t="str">
        <f aca="false">IF(A27="","",COUNTIF('Cas de test'!$I$2:$I$60,A27))</f>
        <v/>
      </c>
    </row>
    <row r="28" customFormat="false" ht="39.75" hidden="false" customHeight="true" outlineLevel="0" collapsed="false">
      <c r="A28" s="2"/>
      <c r="B28" s="2"/>
      <c r="C28" s="2"/>
      <c r="D28" s="2"/>
      <c r="E28" s="4"/>
      <c r="F28" s="4"/>
      <c r="G28" s="2"/>
      <c r="H28" s="2"/>
      <c r="I28" s="2"/>
      <c r="J28" s="2"/>
      <c r="K28" s="2"/>
      <c r="L28" s="2"/>
      <c r="M28" s="5"/>
      <c r="N28" s="2"/>
      <c r="O28" s="6" t="str">
        <f aca="false">IF(A28="","",COUNTIF('Cas de test'!$I$2:$I$60,A28))</f>
        <v/>
      </c>
    </row>
    <row r="29" customFormat="false" ht="39.75" hidden="false" customHeight="true" outlineLevel="0" collapsed="false">
      <c r="A29" s="3"/>
      <c r="B29" s="3"/>
      <c r="C29" s="3"/>
      <c r="D29" s="3"/>
      <c r="E29" s="7"/>
      <c r="F29" s="7"/>
      <c r="G29" s="3"/>
      <c r="H29" s="3"/>
      <c r="I29" s="3"/>
      <c r="J29" s="3"/>
      <c r="K29" s="3"/>
      <c r="L29" s="3"/>
      <c r="M29" s="8"/>
      <c r="N29" s="3"/>
      <c r="O29" s="6" t="str">
        <f aca="false">IF(A29="","",COUNTIF('Cas de test'!$I$2:$I$60,A29))</f>
        <v/>
      </c>
    </row>
    <row r="30" customFormat="false" ht="39.75" hidden="false" customHeight="true" outlineLevel="0" collapsed="false">
      <c r="A30" s="2"/>
      <c r="B30" s="2"/>
      <c r="C30" s="2"/>
      <c r="D30" s="2"/>
      <c r="E30" s="4"/>
      <c r="F30" s="4"/>
      <c r="G30" s="2"/>
      <c r="H30" s="2"/>
      <c r="I30" s="2"/>
      <c r="J30" s="2"/>
      <c r="K30" s="2"/>
      <c r="L30" s="2"/>
      <c r="M30" s="5"/>
      <c r="N30" s="2"/>
      <c r="O30" s="6" t="str">
        <f aca="false">IF(A30="","",COUNTIF('Cas de test'!$I$2:$I$60,A30))</f>
        <v/>
      </c>
    </row>
  </sheetData>
  <autoFilter ref="A1:O30"/>
  <dataValidations count="4">
    <dataValidation allowBlank="true" error="Utilisez une valeur proposée pour conserver des calculs cohérents." errorStyle="stop" errorTitle="Choisissez une valeur de la liste" operator="between" showDropDown="false" showErrorMessage="true" showInputMessage="false" sqref="B2:B30" type="list">
      <formula1>"Disponible,Insuffisant,Tous"</formula1>
      <formula2>0</formula2>
    </dataValidation>
    <dataValidation allowBlank="true" error="Utilisez une valeur proposée pour conserver des calculs cohérents." errorStyle="stop" errorTitle="Choisissez une valeur de la liste" operator="between" showDropDown="false" showErrorMessage="true" showInputMessage="false" sqref="C2:C30" type="list">
      <formula1>"Oui,Non,Tous"</formula1>
      <formula2>0</formula2>
    </dataValidation>
    <dataValidation allowBlank="true" error="Utilisez une valeur proposée pour conserver des calculs cohérents." errorStyle="stop" errorTitle="Choisissez une valeur de la liste" operator="between" showDropDown="false" showErrorMessage="true" showInputMessage="false" sqref="D2:D30" type="list">
      <formula1>"Toutes,Informatique,Hors informatique,Fournitures,Prestations,Mobilier"</formula1>
      <formula2>0</formula2>
    </dataValidation>
    <dataValidation allowBlank="true" error="Utilisez une valeur proposée pour conserver des calculs cohérents." errorStyle="stop" errorTitle="Choisissez une valeur de la liste" operator="between" showDropDown="false" showErrorMessage="true" showInputMessage="false" sqref="N2:N30" type="list">
      <formula1>"Oui,Non"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4"/>
    <col collapsed="false" customWidth="true" hidden="false" outlineLevel="0" max="3" min="3" style="0" width="56"/>
    <col collapsed="false" customWidth="true" hidden="false" outlineLevel="0" max="5" min="4" style="0" width="40"/>
  </cols>
  <sheetData>
    <row r="1" customFormat="false" ht="36" hidden="false" customHeight="true" outlineLevel="0" collapsed="false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</row>
    <row r="2" customFormat="false" ht="43.5" hidden="false" customHeight="true" outlineLevel="0" collapsed="false">
      <c r="A2" s="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</row>
    <row r="3" customFormat="false" ht="43.5" hidden="false" customHeight="true" outlineLevel="0" collapsed="false">
      <c r="A3" s="3" t="s">
        <v>112</v>
      </c>
      <c r="B3" s="3" t="s">
        <v>113</v>
      </c>
      <c r="C3" s="3" t="s">
        <v>114</v>
      </c>
      <c r="D3" s="3" t="s">
        <v>115</v>
      </c>
      <c r="E3" s="3" t="s">
        <v>116</v>
      </c>
    </row>
    <row r="4" customFormat="false" ht="43.5" hidden="false" customHeight="true" outlineLevel="0" collapsed="false">
      <c r="A4" s="2" t="s">
        <v>117</v>
      </c>
      <c r="B4" s="2" t="s">
        <v>118</v>
      </c>
      <c r="C4" s="2" t="s">
        <v>119</v>
      </c>
      <c r="D4" s="2" t="s">
        <v>120</v>
      </c>
      <c r="E4" s="2" t="s">
        <v>121</v>
      </c>
    </row>
    <row r="5" customFormat="false" ht="43.5" hidden="false" customHeight="true" outlineLevel="0" collapsed="false">
      <c r="A5" s="3" t="s">
        <v>122</v>
      </c>
      <c r="B5" s="3" t="s">
        <v>123</v>
      </c>
      <c r="C5" s="3" t="s">
        <v>124</v>
      </c>
      <c r="D5" s="3" t="s">
        <v>72</v>
      </c>
      <c r="E5" s="3" t="s">
        <v>125</v>
      </c>
    </row>
    <row r="6" customFormat="false" ht="43.5" hidden="false" customHeight="true" outlineLevel="0" collapsed="false">
      <c r="A6" s="2" t="s">
        <v>126</v>
      </c>
      <c r="B6" s="2" t="s">
        <v>127</v>
      </c>
      <c r="C6" s="2" t="s">
        <v>128</v>
      </c>
      <c r="D6" s="2" t="s">
        <v>129</v>
      </c>
      <c r="E6" s="2" t="s">
        <v>130</v>
      </c>
    </row>
    <row r="7" customFormat="false" ht="43.5" hidden="false" customHeight="true" outlineLevel="0" collapsed="false">
      <c r="A7" s="3"/>
      <c r="B7" s="3"/>
      <c r="C7" s="3"/>
      <c r="D7" s="3"/>
      <c r="E7" s="3"/>
    </row>
    <row r="8" customFormat="false" ht="43.5" hidden="false" customHeight="true" outlineLevel="0" collapsed="false">
      <c r="A8" s="2"/>
      <c r="B8" s="2"/>
      <c r="C8" s="2"/>
      <c r="D8" s="2"/>
      <c r="E8" s="2"/>
    </row>
    <row r="9" customFormat="false" ht="43.5" hidden="false" customHeight="true" outlineLevel="0" collapsed="false">
      <c r="A9" s="3"/>
      <c r="B9" s="3"/>
      <c r="C9" s="3"/>
      <c r="D9" s="3"/>
      <c r="E9" s="3"/>
    </row>
    <row r="10" customFormat="false" ht="43.5" hidden="false" customHeight="true" outlineLevel="0" collapsed="false">
      <c r="A10" s="2"/>
      <c r="B10" s="2"/>
      <c r="C10" s="2"/>
      <c r="D10" s="2"/>
      <c r="E10" s="2"/>
    </row>
    <row r="11" customFormat="false" ht="43.5" hidden="false" customHeight="true" outlineLevel="0" collapsed="false">
      <c r="A11" s="3"/>
      <c r="B11" s="3"/>
      <c r="C11" s="3"/>
      <c r="D11" s="3"/>
      <c r="E11" s="3"/>
    </row>
  </sheetData>
  <autoFilter ref="A1:E11"/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5"/>
    <col collapsed="false" customWidth="true" hidden="false" outlineLevel="0" max="7" min="7" style="0" width="42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42"/>
    <col collapsed="false" customWidth="true" hidden="false" outlineLevel="0" max="11" min="11" style="0" width="11"/>
    <col collapsed="false" customWidth="true" hidden="false" outlineLevel="0" max="12" min="12" style="0" width="12"/>
  </cols>
  <sheetData>
    <row r="1" customFormat="false" ht="36" hidden="false" customHeight="true" outlineLevel="0" collapsed="false">
      <c r="A1" s="1" t="s">
        <v>131</v>
      </c>
      <c r="B1" s="1" t="s">
        <v>132</v>
      </c>
      <c r="C1" s="1" t="s">
        <v>31</v>
      </c>
      <c r="D1" s="1" t="s">
        <v>37</v>
      </c>
      <c r="E1" s="1" t="s">
        <v>42</v>
      </c>
      <c r="F1" s="1" t="s">
        <v>47</v>
      </c>
      <c r="G1" s="1" t="s">
        <v>133</v>
      </c>
      <c r="H1" s="1" t="s">
        <v>134</v>
      </c>
      <c r="I1" s="1" t="s">
        <v>135</v>
      </c>
      <c r="J1" s="1" t="s">
        <v>136</v>
      </c>
      <c r="K1" s="1" t="s">
        <v>137</v>
      </c>
      <c r="L1" s="1" t="s">
        <v>138</v>
      </c>
    </row>
    <row r="2" customFormat="false" ht="31.5" hidden="false" customHeight="true" outlineLevel="0" collapsed="false">
      <c r="A2" s="2" t="s">
        <v>139</v>
      </c>
      <c r="B2" s="2" t="s">
        <v>140</v>
      </c>
      <c r="C2" s="2" t="s">
        <v>35</v>
      </c>
      <c r="D2" s="2" t="s">
        <v>40</v>
      </c>
      <c r="E2" s="2" t="s">
        <v>141</v>
      </c>
      <c r="F2" s="4" t="n">
        <v>480</v>
      </c>
      <c r="G2" s="2" t="s">
        <v>88</v>
      </c>
      <c r="H2" s="6" t="n">
        <f aca="false">IF($F2="","",SUMPRODUCT(('Table de décision'!$A$2:$A$30&lt;&gt;"")*('Table de décision'!$N$2:$N$30="Oui")*((('Table de décision'!$B$2:$B$30="Tous")+('Table de décision'!$B$2:$B$30=$C2))&gt;0)*((('Table de décision'!$C$2:$C$30="Tous")+('Table de décision'!$C$2:$C$30=$D2))&gt;0)*((('Table de décision'!$D$2:$D$30="Toutes")+('Table de décision'!$D$2:$D$30=$E2)+(('Table de décision'!$D$2:$D$30="Hors informatique")*($E2&lt;&gt;"Informatique")))&gt;0)*((('Table de décision'!$E$2:$E$30="")+($F2&gt;='Table de décision'!$E$2:$E$30))&gt;0)*((('Table de décision'!$F$2:$F$30="")+($F2&lt;'Table de décision'!$F$2:$F$30))&gt;0)))</f>
        <v>1</v>
      </c>
      <c r="I2" s="6" t="str">
        <f aca="false">IF($F2="","",IF(H2=1,INDEX('Table de décision'!$A$2:$A$30,L2),IF(H2=0,"Aucune règle","Chevauchement")))</f>
        <v>R04</v>
      </c>
      <c r="J2" s="6" t="str">
        <f aca="false">IF($F2="","",IF(H2=1,INDEX('Table de décision'!$G$2:$G$30,L2),IF(H2=0,"Revue humaine (aucune règle)","Chevauchement : "&amp;H2&amp;" règles")))</f>
        <v>Validation automatique, tracée</v>
      </c>
      <c r="K2" s="9" t="str">
        <f aca="false">IF(OR($F2="",G2=""),"",IF(J2=G2,"OK","Échec"))</f>
        <v>OK</v>
      </c>
      <c r="L2" s="6" t="n">
        <f aca="false">IF($F2="","",SUMPRODUCT(('Table de décision'!$A$2:$A$30&lt;&gt;"")*('Table de décision'!$N$2:$N$30="Oui")*((('Table de décision'!$B$2:$B$30="Tous")+('Table de décision'!$B$2:$B$30=$C2))&gt;0)*((('Table de décision'!$C$2:$C$30="Tous")+('Table de décision'!$C$2:$C$30=$D2))&gt;0)*((('Table de décision'!$D$2:$D$30="Toutes")+('Table de décision'!$D$2:$D$30=$E2)+(('Table de décision'!$D$2:$D$30="Hors informatique")*($E2&lt;&gt;"Informatique")))&gt;0)*((('Table de décision'!$E$2:$E$30="")+($F2&gt;='Table de décision'!$E$2:$E$30))&gt;0)*((('Table de décision'!$F$2:$F$30="")+($F2&lt;'Table de décision'!$F$2:$F$30))&gt;0)*(ROW('Table de décision'!$A$2:$A$30)-1)))</f>
        <v>4</v>
      </c>
    </row>
    <row r="3" customFormat="false" ht="31.5" hidden="false" customHeight="true" outlineLevel="0" collapsed="false">
      <c r="A3" s="3" t="s">
        <v>142</v>
      </c>
      <c r="B3" s="3" t="s">
        <v>143</v>
      </c>
      <c r="C3" s="3" t="s">
        <v>35</v>
      </c>
      <c r="D3" s="3" t="s">
        <v>40</v>
      </c>
      <c r="E3" s="3" t="s">
        <v>141</v>
      </c>
      <c r="F3" s="7" t="n">
        <v>499.99</v>
      </c>
      <c r="G3" s="3" t="s">
        <v>88</v>
      </c>
      <c r="H3" s="6" t="n">
        <f aca="false">IF($F3="","",SUMPRODUCT(('Table de décision'!$A$2:$A$30&lt;&gt;"")*('Table de décision'!$N$2:$N$30="Oui")*((('Table de décision'!$B$2:$B$30="Tous")+('Table de décision'!$B$2:$B$30=$C3))&gt;0)*((('Table de décision'!$C$2:$C$30="Tous")+('Table de décision'!$C$2:$C$30=$D3))&gt;0)*((('Table de décision'!$D$2:$D$30="Toutes")+('Table de décision'!$D$2:$D$30=$E3)+(('Table de décision'!$D$2:$D$30="Hors informatique")*($E3&lt;&gt;"Informatique")))&gt;0)*((('Table de décision'!$E$2:$E$30="")+($F3&gt;='Table de décision'!$E$2:$E$30))&gt;0)*((('Table de décision'!$F$2:$F$30="")+($F3&lt;'Table de décision'!$F$2:$F$30))&gt;0)))</f>
        <v>1</v>
      </c>
      <c r="I3" s="6" t="str">
        <f aca="false">IF($F3="","",IF(H3=1,INDEX('Table de décision'!$A$2:$A$30,L3),IF(H3=0,"Aucune règle","Chevauchement")))</f>
        <v>R04</v>
      </c>
      <c r="J3" s="6" t="str">
        <f aca="false">IF($F3="","",IF(H3=1,INDEX('Table de décision'!$G$2:$G$30,L3),IF(H3=0,"Revue humaine (aucune règle)","Chevauchement : "&amp;H3&amp;" règles")))</f>
        <v>Validation automatique, tracée</v>
      </c>
      <c r="K3" s="9" t="str">
        <f aca="false">IF(OR($F3="",G3=""),"",IF(J3=G3,"OK","Échec"))</f>
        <v>OK</v>
      </c>
      <c r="L3" s="6" t="n">
        <f aca="false">IF($F3="","",SUMPRODUCT(('Table de décision'!$A$2:$A$30&lt;&gt;"")*('Table de décision'!$N$2:$N$30="Oui")*((('Table de décision'!$B$2:$B$30="Tous")+('Table de décision'!$B$2:$B$30=$C3))&gt;0)*((('Table de décision'!$C$2:$C$30="Tous")+('Table de décision'!$C$2:$C$30=$D3))&gt;0)*((('Table de décision'!$D$2:$D$30="Toutes")+('Table de décision'!$D$2:$D$30=$E3)+(('Table de décision'!$D$2:$D$30="Hors informatique")*($E3&lt;&gt;"Informatique")))&gt;0)*((('Table de décision'!$E$2:$E$30="")+($F3&gt;='Table de décision'!$E$2:$E$30))&gt;0)*((('Table de décision'!$F$2:$F$30="")+($F3&lt;'Table de décision'!$F$2:$F$30))&gt;0)*(ROW('Table de décision'!$A$2:$A$30)-1)))</f>
        <v>4</v>
      </c>
    </row>
    <row r="4" customFormat="false" ht="31.5" hidden="false" customHeight="true" outlineLevel="0" collapsed="false">
      <c r="A4" s="2" t="s">
        <v>144</v>
      </c>
      <c r="B4" s="2" t="s">
        <v>145</v>
      </c>
      <c r="C4" s="2" t="s">
        <v>35</v>
      </c>
      <c r="D4" s="2" t="s">
        <v>40</v>
      </c>
      <c r="E4" s="2" t="s">
        <v>141</v>
      </c>
      <c r="F4" s="4" t="n">
        <v>500</v>
      </c>
      <c r="G4" s="2" t="s">
        <v>92</v>
      </c>
      <c r="H4" s="6" t="n">
        <f aca="false">IF($F4="","",SUMPRODUCT(('Table de décision'!$A$2:$A$30&lt;&gt;"")*('Table de décision'!$N$2:$N$30="Oui")*((('Table de décision'!$B$2:$B$30="Tous")+('Table de décision'!$B$2:$B$30=$C4))&gt;0)*((('Table de décision'!$C$2:$C$30="Tous")+('Table de décision'!$C$2:$C$30=$D4))&gt;0)*((('Table de décision'!$D$2:$D$30="Toutes")+('Table de décision'!$D$2:$D$30=$E4)+(('Table de décision'!$D$2:$D$30="Hors informatique")*($E4&lt;&gt;"Informatique")))&gt;0)*((('Table de décision'!$E$2:$E$30="")+($F4&gt;='Table de décision'!$E$2:$E$30))&gt;0)*((('Table de décision'!$F$2:$F$30="")+($F4&lt;'Table de décision'!$F$2:$F$30))&gt;0)))</f>
        <v>1</v>
      </c>
      <c r="I4" s="6" t="str">
        <f aca="false">IF($F4="","",IF(H4=1,INDEX('Table de décision'!$A$2:$A$30,L4),IF(H4=0,"Aucune règle","Chevauchement")))</f>
        <v>R05</v>
      </c>
      <c r="J4" s="6" t="str">
        <f aca="false">IF($F4="","",IF(H4=1,INDEX('Table de décision'!$G$2:$G$30,L4),IF(H4=0,"Revue humaine (aucune règle)","Chevauchement : "&amp;H4&amp;" règles")))</f>
        <v>Responsable de service</v>
      </c>
      <c r="K4" s="9" t="str">
        <f aca="false">IF(OR($F4="",G4=""),"",IF(J4=G4,"OK","Échec"))</f>
        <v>OK</v>
      </c>
      <c r="L4" s="6" t="n">
        <f aca="false">IF($F4="","",SUMPRODUCT(('Table de décision'!$A$2:$A$30&lt;&gt;"")*('Table de décision'!$N$2:$N$30="Oui")*((('Table de décision'!$B$2:$B$30="Tous")+('Table de décision'!$B$2:$B$30=$C4))&gt;0)*((('Table de décision'!$C$2:$C$30="Tous")+('Table de décision'!$C$2:$C$30=$D4))&gt;0)*((('Table de décision'!$D$2:$D$30="Toutes")+('Table de décision'!$D$2:$D$30=$E4)+(('Table de décision'!$D$2:$D$30="Hors informatique")*($E4&lt;&gt;"Informatique")))&gt;0)*((('Table de décision'!$E$2:$E$30="")+($F4&gt;='Table de décision'!$E$2:$E$30))&gt;0)*((('Table de décision'!$F$2:$F$30="")+($F4&lt;'Table de décision'!$F$2:$F$30))&gt;0)*(ROW('Table de décision'!$A$2:$A$30)-1)))</f>
        <v>5</v>
      </c>
    </row>
    <row r="5" customFormat="false" ht="31.5" hidden="false" customHeight="true" outlineLevel="0" collapsed="false">
      <c r="A5" s="3" t="s">
        <v>146</v>
      </c>
      <c r="B5" s="3" t="s">
        <v>147</v>
      </c>
      <c r="C5" s="3" t="s">
        <v>35</v>
      </c>
      <c r="D5" s="3" t="s">
        <v>40</v>
      </c>
      <c r="E5" s="3" t="s">
        <v>45</v>
      </c>
      <c r="F5" s="7" t="n">
        <v>4999.99</v>
      </c>
      <c r="G5" s="3" t="s">
        <v>92</v>
      </c>
      <c r="H5" s="6" t="n">
        <f aca="false">IF($F5="","",SUMPRODUCT(('Table de décision'!$A$2:$A$30&lt;&gt;"")*('Table de décision'!$N$2:$N$30="Oui")*((('Table de décision'!$B$2:$B$30="Tous")+('Table de décision'!$B$2:$B$30=$C5))&gt;0)*((('Table de décision'!$C$2:$C$30="Tous")+('Table de décision'!$C$2:$C$30=$D5))&gt;0)*((('Table de décision'!$D$2:$D$30="Toutes")+('Table de décision'!$D$2:$D$30=$E5)+(('Table de décision'!$D$2:$D$30="Hors informatique")*($E5&lt;&gt;"Informatique")))&gt;0)*((('Table de décision'!$E$2:$E$30="")+($F5&gt;='Table de décision'!$E$2:$E$30))&gt;0)*((('Table de décision'!$F$2:$F$30="")+($F5&lt;'Table de décision'!$F$2:$F$30))&gt;0)))</f>
        <v>1</v>
      </c>
      <c r="I5" s="6" t="str">
        <f aca="false">IF($F5="","",IF(H5=1,INDEX('Table de décision'!$A$2:$A$30,L5),IF(H5=0,"Aucune règle","Chevauchement")))</f>
        <v>R05</v>
      </c>
      <c r="J5" s="6" t="str">
        <f aca="false">IF($F5="","",IF(H5=1,INDEX('Table de décision'!$G$2:$G$30,L5),IF(H5=0,"Revue humaine (aucune règle)","Chevauchement : "&amp;H5&amp;" règles")))</f>
        <v>Responsable de service</v>
      </c>
      <c r="K5" s="9" t="str">
        <f aca="false">IF(OR($F5="",G5=""),"",IF(J5=G5,"OK","Échec"))</f>
        <v>OK</v>
      </c>
      <c r="L5" s="6" t="n">
        <f aca="false">IF($F5="","",SUMPRODUCT(('Table de décision'!$A$2:$A$30&lt;&gt;"")*('Table de décision'!$N$2:$N$30="Oui")*((('Table de décision'!$B$2:$B$30="Tous")+('Table de décision'!$B$2:$B$30=$C5))&gt;0)*((('Table de décision'!$C$2:$C$30="Tous")+('Table de décision'!$C$2:$C$30=$D5))&gt;0)*((('Table de décision'!$D$2:$D$30="Toutes")+('Table de décision'!$D$2:$D$30=$E5)+(('Table de décision'!$D$2:$D$30="Hors informatique")*($E5&lt;&gt;"Informatique")))&gt;0)*((('Table de décision'!$E$2:$E$30="")+($F5&gt;='Table de décision'!$E$2:$E$30))&gt;0)*((('Table de décision'!$F$2:$F$30="")+($F5&lt;'Table de décision'!$F$2:$F$30))&gt;0)*(ROW('Table de décision'!$A$2:$A$30)-1)))</f>
        <v>5</v>
      </c>
    </row>
    <row r="6" customFormat="false" ht="31.5" hidden="false" customHeight="true" outlineLevel="0" collapsed="false">
      <c r="A6" s="2" t="s">
        <v>148</v>
      </c>
      <c r="B6" s="2" t="s">
        <v>149</v>
      </c>
      <c r="C6" s="2" t="s">
        <v>35</v>
      </c>
      <c r="D6" s="2" t="s">
        <v>40</v>
      </c>
      <c r="E6" s="2" t="s">
        <v>45</v>
      </c>
      <c r="F6" s="4" t="n">
        <v>5000</v>
      </c>
      <c r="G6" s="2" t="s">
        <v>95</v>
      </c>
      <c r="H6" s="6" t="n">
        <f aca="false">IF($F6="","",SUMPRODUCT(('Table de décision'!$A$2:$A$30&lt;&gt;"")*('Table de décision'!$N$2:$N$30="Oui")*((('Table de décision'!$B$2:$B$30="Tous")+('Table de décision'!$B$2:$B$30=$C6))&gt;0)*((('Table de décision'!$C$2:$C$30="Tous")+('Table de décision'!$C$2:$C$30=$D6))&gt;0)*((('Table de décision'!$D$2:$D$30="Toutes")+('Table de décision'!$D$2:$D$30=$E6)+(('Table de décision'!$D$2:$D$30="Hors informatique")*($E6&lt;&gt;"Informatique")))&gt;0)*((('Table de décision'!$E$2:$E$30="")+($F6&gt;='Table de décision'!$E$2:$E$30))&gt;0)*((('Table de décision'!$F$2:$F$30="")+($F6&lt;'Table de décision'!$F$2:$F$30))&gt;0)))</f>
        <v>1</v>
      </c>
      <c r="I6" s="6" t="str">
        <f aca="false">IF($F6="","",IF(H6=1,INDEX('Table de décision'!$A$2:$A$30,L6),IF(H6=0,"Aucune règle","Chevauchement")))</f>
        <v>R06</v>
      </c>
      <c r="J6" s="6" t="str">
        <f aca="false">IF($F6="","",IF(H6=1,INDEX('Table de décision'!$G$2:$G$30,L6),IF(H6=0,"Revue humaine (aucune règle)","Chevauchement : "&amp;H6&amp;" règles")))</f>
        <v>Responsable de service, puis acheteur</v>
      </c>
      <c r="K6" s="9" t="str">
        <f aca="false">IF(OR($F6="",G6=""),"",IF(J6=G6,"OK","Échec"))</f>
        <v>OK</v>
      </c>
      <c r="L6" s="6" t="n">
        <f aca="false">IF($F6="","",SUMPRODUCT(('Table de décision'!$A$2:$A$30&lt;&gt;"")*('Table de décision'!$N$2:$N$30="Oui")*((('Table de décision'!$B$2:$B$30="Tous")+('Table de décision'!$B$2:$B$30=$C6))&gt;0)*((('Table de décision'!$C$2:$C$30="Tous")+('Table de décision'!$C$2:$C$30=$D6))&gt;0)*((('Table de décision'!$D$2:$D$30="Toutes")+('Table de décision'!$D$2:$D$30=$E6)+(('Table de décision'!$D$2:$D$30="Hors informatique")*($E6&lt;&gt;"Informatique")))&gt;0)*((('Table de décision'!$E$2:$E$30="")+($F6&gt;='Table de décision'!$E$2:$E$30))&gt;0)*((('Table de décision'!$F$2:$F$30="")+($F6&lt;'Table de décision'!$F$2:$F$30))&gt;0)*(ROW('Table de décision'!$A$2:$A$30)-1)))</f>
        <v>6</v>
      </c>
    </row>
    <row r="7" customFormat="false" ht="31.5" hidden="false" customHeight="true" outlineLevel="0" collapsed="false">
      <c r="A7" s="3" t="s">
        <v>150</v>
      </c>
      <c r="B7" s="3" t="s">
        <v>151</v>
      </c>
      <c r="C7" s="3" t="s">
        <v>35</v>
      </c>
      <c r="D7" s="3" t="s">
        <v>40</v>
      </c>
      <c r="E7" s="3" t="s">
        <v>45</v>
      </c>
      <c r="F7" s="7" t="n">
        <v>24999.99</v>
      </c>
      <c r="G7" s="3" t="s">
        <v>95</v>
      </c>
      <c r="H7" s="6" t="n">
        <f aca="false">IF($F7="","",SUMPRODUCT(('Table de décision'!$A$2:$A$30&lt;&gt;"")*('Table de décision'!$N$2:$N$30="Oui")*((('Table de décision'!$B$2:$B$30="Tous")+('Table de décision'!$B$2:$B$30=$C7))&gt;0)*((('Table de décision'!$C$2:$C$30="Tous")+('Table de décision'!$C$2:$C$30=$D7))&gt;0)*((('Table de décision'!$D$2:$D$30="Toutes")+('Table de décision'!$D$2:$D$30=$E7)+(('Table de décision'!$D$2:$D$30="Hors informatique")*($E7&lt;&gt;"Informatique")))&gt;0)*((('Table de décision'!$E$2:$E$30="")+($F7&gt;='Table de décision'!$E$2:$E$30))&gt;0)*((('Table de décision'!$F$2:$F$30="")+($F7&lt;'Table de décision'!$F$2:$F$30))&gt;0)))</f>
        <v>1</v>
      </c>
      <c r="I7" s="6" t="str">
        <f aca="false">IF($F7="","",IF(H7=1,INDEX('Table de décision'!$A$2:$A$30,L7),IF(H7=0,"Aucune règle","Chevauchement")))</f>
        <v>R06</v>
      </c>
      <c r="J7" s="6" t="str">
        <f aca="false">IF($F7="","",IF(H7=1,INDEX('Table de décision'!$G$2:$G$30,L7),IF(H7=0,"Revue humaine (aucune règle)","Chevauchement : "&amp;H7&amp;" règles")))</f>
        <v>Responsable de service, puis acheteur</v>
      </c>
      <c r="K7" s="9" t="str">
        <f aca="false">IF(OR($F7="",G7=""),"",IF(J7=G7,"OK","Échec"))</f>
        <v>OK</v>
      </c>
      <c r="L7" s="6" t="n">
        <f aca="false">IF($F7="","",SUMPRODUCT(('Table de décision'!$A$2:$A$30&lt;&gt;"")*('Table de décision'!$N$2:$N$30="Oui")*((('Table de décision'!$B$2:$B$30="Tous")+('Table de décision'!$B$2:$B$30=$C7))&gt;0)*((('Table de décision'!$C$2:$C$30="Tous")+('Table de décision'!$C$2:$C$30=$D7))&gt;0)*((('Table de décision'!$D$2:$D$30="Toutes")+('Table de décision'!$D$2:$D$30=$E7)+(('Table de décision'!$D$2:$D$30="Hors informatique")*($E7&lt;&gt;"Informatique")))&gt;0)*((('Table de décision'!$E$2:$E$30="")+($F7&gt;='Table de décision'!$E$2:$E$30))&gt;0)*((('Table de décision'!$F$2:$F$30="")+($F7&lt;'Table de décision'!$F$2:$F$30))&gt;0)*(ROW('Table de décision'!$A$2:$A$30)-1)))</f>
        <v>6</v>
      </c>
    </row>
    <row r="8" customFormat="false" ht="31.5" hidden="false" customHeight="true" outlineLevel="0" collapsed="false">
      <c r="A8" s="2" t="s">
        <v>152</v>
      </c>
      <c r="B8" s="2" t="s">
        <v>153</v>
      </c>
      <c r="C8" s="2" t="s">
        <v>35</v>
      </c>
      <c r="D8" s="2" t="s">
        <v>40</v>
      </c>
      <c r="E8" s="2" t="s">
        <v>154</v>
      </c>
      <c r="F8" s="4" t="n">
        <v>25000</v>
      </c>
      <c r="G8" s="2" t="s">
        <v>99</v>
      </c>
      <c r="H8" s="6" t="n">
        <f aca="false">IF($F8="","",SUMPRODUCT(('Table de décision'!$A$2:$A$30&lt;&gt;"")*('Table de décision'!$N$2:$N$30="Oui")*((('Table de décision'!$B$2:$B$30="Tous")+('Table de décision'!$B$2:$B$30=$C8))&gt;0)*((('Table de décision'!$C$2:$C$30="Tous")+('Table de décision'!$C$2:$C$30=$D8))&gt;0)*((('Table de décision'!$D$2:$D$30="Toutes")+('Table de décision'!$D$2:$D$30=$E8)+(('Table de décision'!$D$2:$D$30="Hors informatique")*($E8&lt;&gt;"Informatique")))&gt;0)*((('Table de décision'!$E$2:$E$30="")+($F8&gt;='Table de décision'!$E$2:$E$30))&gt;0)*((('Table de décision'!$F$2:$F$30="")+($F8&lt;'Table de décision'!$F$2:$F$30))&gt;0)))</f>
        <v>1</v>
      </c>
      <c r="I8" s="6" t="str">
        <f aca="false">IF($F8="","",IF(H8=1,INDEX('Table de décision'!$A$2:$A$30,L8),IF(H8=0,"Aucune règle","Chevauchement")))</f>
        <v>R07</v>
      </c>
      <c r="J8" s="6" t="str">
        <f aca="false">IF($F8="","",IF(H8=1,INDEX('Table de décision'!$G$2:$G$30,L8),IF(H8=0,"Revue humaine (aucune règle)","Chevauchement : "&amp;H8&amp;" règles")))</f>
        <v>Direction financière, avec trois devis</v>
      </c>
      <c r="K8" s="9" t="str">
        <f aca="false">IF(OR($F8="",G8=""),"",IF(J8=G8,"OK","Échec"))</f>
        <v>OK</v>
      </c>
      <c r="L8" s="6" t="n">
        <f aca="false">IF($F8="","",SUMPRODUCT(('Table de décision'!$A$2:$A$30&lt;&gt;"")*('Table de décision'!$N$2:$N$30="Oui")*((('Table de décision'!$B$2:$B$30="Tous")+('Table de décision'!$B$2:$B$30=$C8))&gt;0)*((('Table de décision'!$C$2:$C$30="Tous")+('Table de décision'!$C$2:$C$30=$D8))&gt;0)*((('Table de décision'!$D$2:$D$30="Toutes")+('Table de décision'!$D$2:$D$30=$E8)+(('Table de décision'!$D$2:$D$30="Hors informatique")*($E8&lt;&gt;"Informatique")))&gt;0)*((('Table de décision'!$E$2:$E$30="")+($F8&gt;='Table de décision'!$E$2:$E$30))&gt;0)*((('Table de décision'!$F$2:$F$30="")+($F8&lt;'Table de décision'!$F$2:$F$30))&gt;0)*(ROW('Table de décision'!$A$2:$A$30)-1)))</f>
        <v>7</v>
      </c>
    </row>
    <row r="9" customFormat="false" ht="31.5" hidden="false" customHeight="true" outlineLevel="0" collapsed="false">
      <c r="A9" s="3" t="s">
        <v>155</v>
      </c>
      <c r="B9" s="3" t="s">
        <v>156</v>
      </c>
      <c r="C9" s="3" t="s">
        <v>35</v>
      </c>
      <c r="D9" s="3" t="s">
        <v>40</v>
      </c>
      <c r="E9" s="3" t="s">
        <v>45</v>
      </c>
      <c r="F9" s="7" t="n">
        <v>120000</v>
      </c>
      <c r="G9" s="3" t="s">
        <v>99</v>
      </c>
      <c r="H9" s="6" t="n">
        <f aca="false">IF($F9="","",SUMPRODUCT(('Table de décision'!$A$2:$A$30&lt;&gt;"")*('Table de décision'!$N$2:$N$30="Oui")*((('Table de décision'!$B$2:$B$30="Tous")+('Table de décision'!$B$2:$B$30=$C9))&gt;0)*((('Table de décision'!$C$2:$C$30="Tous")+('Table de décision'!$C$2:$C$30=$D9))&gt;0)*((('Table de décision'!$D$2:$D$30="Toutes")+('Table de décision'!$D$2:$D$30=$E9)+(('Table de décision'!$D$2:$D$30="Hors informatique")*($E9&lt;&gt;"Informatique")))&gt;0)*((('Table de décision'!$E$2:$E$30="")+($F9&gt;='Table de décision'!$E$2:$E$30))&gt;0)*((('Table de décision'!$F$2:$F$30="")+($F9&lt;'Table de décision'!$F$2:$F$30))&gt;0)))</f>
        <v>1</v>
      </c>
      <c r="I9" s="6" t="str">
        <f aca="false">IF($F9="","",IF(H9=1,INDEX('Table de décision'!$A$2:$A$30,L9),IF(H9=0,"Aucune règle","Chevauchement")))</f>
        <v>R07</v>
      </c>
      <c r="J9" s="6" t="str">
        <f aca="false">IF($F9="","",IF(H9=1,INDEX('Table de décision'!$G$2:$G$30,L9),IF(H9=0,"Revue humaine (aucune règle)","Chevauchement : "&amp;H9&amp;" règles")))</f>
        <v>Direction financière, avec trois devis</v>
      </c>
      <c r="K9" s="9" t="str">
        <f aca="false">IF(OR($F9="",G9=""),"",IF(J9=G9,"OK","Échec"))</f>
        <v>OK</v>
      </c>
      <c r="L9" s="6" t="n">
        <f aca="false">IF($F9="","",SUMPRODUCT(('Table de décision'!$A$2:$A$30&lt;&gt;"")*('Table de décision'!$N$2:$N$30="Oui")*((('Table de décision'!$B$2:$B$30="Tous")+('Table de décision'!$B$2:$B$30=$C9))&gt;0)*((('Table de décision'!$C$2:$C$30="Tous")+('Table de décision'!$C$2:$C$30=$D9))&gt;0)*((('Table de décision'!$D$2:$D$30="Toutes")+('Table de décision'!$D$2:$D$30=$E9)+(('Table de décision'!$D$2:$D$30="Hors informatique")*($E9&lt;&gt;"Informatique")))&gt;0)*((('Table de décision'!$E$2:$E$30="")+($F9&gt;='Table de décision'!$E$2:$E$30))&gt;0)*((('Table de décision'!$F$2:$F$30="")+($F9&lt;'Table de décision'!$F$2:$F$30))&gt;0)*(ROW('Table de décision'!$A$2:$A$30)-1)))</f>
        <v>7</v>
      </c>
    </row>
    <row r="10" customFormat="false" ht="31.5" hidden="false" customHeight="true" outlineLevel="0" collapsed="false">
      <c r="A10" s="2" t="s">
        <v>157</v>
      </c>
      <c r="B10" s="2" t="s">
        <v>158</v>
      </c>
      <c r="C10" s="2" t="s">
        <v>35</v>
      </c>
      <c r="D10" s="2" t="s">
        <v>40</v>
      </c>
      <c r="E10" s="2" t="s">
        <v>81</v>
      </c>
      <c r="F10" s="4" t="n">
        <v>300</v>
      </c>
      <c r="G10" s="2" t="s">
        <v>82</v>
      </c>
      <c r="H10" s="6" t="n">
        <f aca="false">IF($F10="","",SUMPRODUCT(('Table de décision'!$A$2:$A$30&lt;&gt;"")*('Table de décision'!$N$2:$N$30="Oui")*((('Table de décision'!$B$2:$B$30="Tous")+('Table de décision'!$B$2:$B$30=$C10))&gt;0)*((('Table de décision'!$C$2:$C$30="Tous")+('Table de décision'!$C$2:$C$30=$D10))&gt;0)*((('Table de décision'!$D$2:$D$30="Toutes")+('Table de décision'!$D$2:$D$30=$E10)+(('Table de décision'!$D$2:$D$30="Hors informatique")*($E10&lt;&gt;"Informatique")))&gt;0)*((('Table de décision'!$E$2:$E$30="")+($F10&gt;='Table de décision'!$E$2:$E$30))&gt;0)*((('Table de décision'!$F$2:$F$30="")+($F10&lt;'Table de décision'!$F$2:$F$30))&gt;0)))</f>
        <v>1</v>
      </c>
      <c r="I10" s="6" t="str">
        <f aca="false">IF($F10="","",IF(H10=1,INDEX('Table de décision'!$A$2:$A$30,L10),IF(H10=0,"Aucune règle","Chevauchement")))</f>
        <v>R03</v>
      </c>
      <c r="J10" s="6" t="str">
        <f aca="false">IF($F10="","",IF(H10=1,INDEX('Table de décision'!$G$2:$G$30,L10),IF(H10=0,"Revue humaine (aucune règle)","Chevauchement : "&amp;H10&amp;" règles")))</f>
        <v>Responsable de service, puis DSI</v>
      </c>
      <c r="K10" s="9" t="str">
        <f aca="false">IF(OR($F10="",G10=""),"",IF(J10=G10,"OK","Échec"))</f>
        <v>OK</v>
      </c>
      <c r="L10" s="6" t="n">
        <f aca="false">IF($F10="","",SUMPRODUCT(('Table de décision'!$A$2:$A$30&lt;&gt;"")*('Table de décision'!$N$2:$N$30="Oui")*((('Table de décision'!$B$2:$B$30="Tous")+('Table de décision'!$B$2:$B$30=$C10))&gt;0)*((('Table de décision'!$C$2:$C$30="Tous")+('Table de décision'!$C$2:$C$30=$D10))&gt;0)*((('Table de décision'!$D$2:$D$30="Toutes")+('Table de décision'!$D$2:$D$30=$E10)+(('Table de décision'!$D$2:$D$30="Hors informatique")*($E10&lt;&gt;"Informatique")))&gt;0)*((('Table de décision'!$E$2:$E$30="")+($F10&gt;='Table de décision'!$E$2:$E$30))&gt;0)*((('Table de décision'!$F$2:$F$30="")+($F10&lt;'Table de décision'!$F$2:$F$30))&gt;0)*(ROW('Table de décision'!$A$2:$A$30)-1)))</f>
        <v>3</v>
      </c>
    </row>
    <row r="11" customFormat="false" ht="31.5" hidden="false" customHeight="true" outlineLevel="0" collapsed="false">
      <c r="A11" s="3" t="s">
        <v>159</v>
      </c>
      <c r="B11" s="3" t="s">
        <v>160</v>
      </c>
      <c r="C11" s="3" t="s">
        <v>35</v>
      </c>
      <c r="D11" s="3" t="s">
        <v>40</v>
      </c>
      <c r="E11" s="3" t="s">
        <v>81</v>
      </c>
      <c r="F11" s="7" t="n">
        <v>30000</v>
      </c>
      <c r="G11" s="3" t="s">
        <v>82</v>
      </c>
      <c r="H11" s="6" t="n">
        <f aca="false">IF($F11="","",SUMPRODUCT(('Table de décision'!$A$2:$A$30&lt;&gt;"")*('Table de décision'!$N$2:$N$30="Oui")*((('Table de décision'!$B$2:$B$30="Tous")+('Table de décision'!$B$2:$B$30=$C11))&gt;0)*((('Table de décision'!$C$2:$C$30="Tous")+('Table de décision'!$C$2:$C$30=$D11))&gt;0)*((('Table de décision'!$D$2:$D$30="Toutes")+('Table de décision'!$D$2:$D$30=$E11)+(('Table de décision'!$D$2:$D$30="Hors informatique")*($E11&lt;&gt;"Informatique")))&gt;0)*((('Table de décision'!$E$2:$E$30="")+($F11&gt;='Table de décision'!$E$2:$E$30))&gt;0)*((('Table de décision'!$F$2:$F$30="")+($F11&lt;'Table de décision'!$F$2:$F$30))&gt;0)))</f>
        <v>1</v>
      </c>
      <c r="I11" s="6" t="str">
        <f aca="false">IF($F11="","",IF(H11=1,INDEX('Table de décision'!$A$2:$A$30,L11),IF(H11=0,"Aucune règle","Chevauchement")))</f>
        <v>R03</v>
      </c>
      <c r="J11" s="6" t="str">
        <f aca="false">IF($F11="","",IF(H11=1,INDEX('Table de décision'!$G$2:$G$30,L11),IF(H11=0,"Revue humaine (aucune règle)","Chevauchement : "&amp;H11&amp;" règles")))</f>
        <v>Responsable de service, puis DSI</v>
      </c>
      <c r="K11" s="9" t="str">
        <f aca="false">IF(OR($F11="",G11=""),"",IF(J11=G11,"OK","Échec"))</f>
        <v>OK</v>
      </c>
      <c r="L11" s="6" t="n">
        <f aca="false">IF($F11="","",SUMPRODUCT(('Table de décision'!$A$2:$A$30&lt;&gt;"")*('Table de décision'!$N$2:$N$30="Oui")*((('Table de décision'!$B$2:$B$30="Tous")+('Table de décision'!$B$2:$B$30=$C11))&gt;0)*((('Table de décision'!$C$2:$C$30="Tous")+('Table de décision'!$C$2:$C$30=$D11))&gt;0)*((('Table de décision'!$D$2:$D$30="Toutes")+('Table de décision'!$D$2:$D$30=$E11)+(('Table de décision'!$D$2:$D$30="Hors informatique")*($E11&lt;&gt;"Informatique")))&gt;0)*((('Table de décision'!$E$2:$E$30="")+($F11&gt;='Table de décision'!$E$2:$E$30))&gt;0)*((('Table de décision'!$F$2:$F$30="")+($F11&lt;'Table de décision'!$F$2:$F$30))&gt;0)*(ROW('Table de décision'!$A$2:$A$30)-1)))</f>
        <v>3</v>
      </c>
    </row>
    <row r="12" customFormat="false" ht="31.5" hidden="false" customHeight="true" outlineLevel="0" collapsed="false">
      <c r="A12" s="2" t="s">
        <v>161</v>
      </c>
      <c r="B12" s="2" t="s">
        <v>162</v>
      </c>
      <c r="C12" s="2" t="s">
        <v>35</v>
      </c>
      <c r="D12" s="2" t="s">
        <v>75</v>
      </c>
      <c r="E12" s="2" t="s">
        <v>81</v>
      </c>
      <c r="F12" s="4" t="n">
        <v>1200</v>
      </c>
      <c r="G12" s="2" t="s">
        <v>76</v>
      </c>
      <c r="H12" s="6" t="n">
        <f aca="false">IF($F12="","",SUMPRODUCT(('Table de décision'!$A$2:$A$30&lt;&gt;"")*('Table de décision'!$N$2:$N$30="Oui")*((('Table de décision'!$B$2:$B$30="Tous")+('Table de décision'!$B$2:$B$30=$C12))&gt;0)*((('Table de décision'!$C$2:$C$30="Tous")+('Table de décision'!$C$2:$C$30=$D12))&gt;0)*((('Table de décision'!$D$2:$D$30="Toutes")+('Table de décision'!$D$2:$D$30=$E12)+(('Table de décision'!$D$2:$D$30="Hors informatique")*($E12&lt;&gt;"Informatique")))&gt;0)*((('Table de décision'!$E$2:$E$30="")+($F12&gt;='Table de décision'!$E$2:$E$30))&gt;0)*((('Table de décision'!$F$2:$F$30="")+($F12&lt;'Table de décision'!$F$2:$F$30))&gt;0)))</f>
        <v>1</v>
      </c>
      <c r="I12" s="6" t="str">
        <f aca="false">IF($F12="","",IF(H12=1,INDEX('Table de décision'!$A$2:$A$30,L12),IF(H12=0,"Aucune règle","Chevauchement")))</f>
        <v>R02</v>
      </c>
      <c r="J12" s="6" t="str">
        <f aca="false">IF($F12="","",IF(H12=1,INDEX('Table de décision'!$G$2:$G$30,L12),IF(H12=0,"Revue humaine (aucune règle)","Chevauchement : "&amp;H12&amp;" règles")))</f>
        <v>Achats : choix ou référencement du fournisseur</v>
      </c>
      <c r="K12" s="9" t="str">
        <f aca="false">IF(OR($F12="",G12=""),"",IF(J12=G12,"OK","Échec"))</f>
        <v>OK</v>
      </c>
      <c r="L12" s="6" t="n">
        <f aca="false">IF($F12="","",SUMPRODUCT(('Table de décision'!$A$2:$A$30&lt;&gt;"")*('Table de décision'!$N$2:$N$30="Oui")*((('Table de décision'!$B$2:$B$30="Tous")+('Table de décision'!$B$2:$B$30=$C12))&gt;0)*((('Table de décision'!$C$2:$C$30="Tous")+('Table de décision'!$C$2:$C$30=$D12))&gt;0)*((('Table de décision'!$D$2:$D$30="Toutes")+('Table de décision'!$D$2:$D$30=$E12)+(('Table de décision'!$D$2:$D$30="Hors informatique")*($E12&lt;&gt;"Informatique")))&gt;0)*((('Table de décision'!$E$2:$E$30="")+($F12&gt;='Table de décision'!$E$2:$E$30))&gt;0)*((('Table de décision'!$F$2:$F$30="")+($F12&lt;'Table de décision'!$F$2:$F$30))&gt;0)*(ROW('Table de décision'!$A$2:$A$30)-1)))</f>
        <v>2</v>
      </c>
    </row>
    <row r="13" customFormat="false" ht="31.5" hidden="false" customHeight="true" outlineLevel="0" collapsed="false">
      <c r="A13" s="3" t="s">
        <v>163</v>
      </c>
      <c r="B13" s="3" t="s">
        <v>164</v>
      </c>
      <c r="C13" s="3" t="s">
        <v>35</v>
      </c>
      <c r="D13" s="3" t="s">
        <v>75</v>
      </c>
      <c r="E13" s="3" t="s">
        <v>45</v>
      </c>
      <c r="F13" s="7" t="n">
        <v>2000</v>
      </c>
      <c r="G13" s="3" t="s">
        <v>76</v>
      </c>
      <c r="H13" s="6" t="n">
        <f aca="false">IF($F13="","",SUMPRODUCT(('Table de décision'!$A$2:$A$30&lt;&gt;"")*('Table de décision'!$N$2:$N$30="Oui")*((('Table de décision'!$B$2:$B$30="Tous")+('Table de décision'!$B$2:$B$30=$C13))&gt;0)*((('Table de décision'!$C$2:$C$30="Tous")+('Table de décision'!$C$2:$C$30=$D13))&gt;0)*((('Table de décision'!$D$2:$D$30="Toutes")+('Table de décision'!$D$2:$D$30=$E13)+(('Table de décision'!$D$2:$D$30="Hors informatique")*($E13&lt;&gt;"Informatique")))&gt;0)*((('Table de décision'!$E$2:$E$30="")+($F13&gt;='Table de décision'!$E$2:$E$30))&gt;0)*((('Table de décision'!$F$2:$F$30="")+($F13&lt;'Table de décision'!$F$2:$F$30))&gt;0)))</f>
        <v>1</v>
      </c>
      <c r="I13" s="6" t="str">
        <f aca="false">IF($F13="","",IF(H13=1,INDEX('Table de décision'!$A$2:$A$30,L13),IF(H13=0,"Aucune règle","Chevauchement")))</f>
        <v>R02</v>
      </c>
      <c r="J13" s="6" t="str">
        <f aca="false">IF($F13="","",IF(H13=1,INDEX('Table de décision'!$G$2:$G$30,L13),IF(H13=0,"Revue humaine (aucune règle)","Chevauchement : "&amp;H13&amp;" règles")))</f>
        <v>Achats : choix ou référencement du fournisseur</v>
      </c>
      <c r="K13" s="9" t="str">
        <f aca="false">IF(OR($F13="",G13=""),"",IF(J13=G13,"OK","Échec"))</f>
        <v>OK</v>
      </c>
      <c r="L13" s="6" t="n">
        <f aca="false">IF($F13="","",SUMPRODUCT(('Table de décision'!$A$2:$A$30&lt;&gt;"")*('Table de décision'!$N$2:$N$30="Oui")*((('Table de décision'!$B$2:$B$30="Tous")+('Table de décision'!$B$2:$B$30=$C13))&gt;0)*((('Table de décision'!$C$2:$C$30="Tous")+('Table de décision'!$C$2:$C$30=$D13))&gt;0)*((('Table de décision'!$D$2:$D$30="Toutes")+('Table de décision'!$D$2:$D$30=$E13)+(('Table de décision'!$D$2:$D$30="Hors informatique")*($E13&lt;&gt;"Informatique")))&gt;0)*((('Table de décision'!$E$2:$E$30="")+($F13&gt;='Table de décision'!$E$2:$E$30))&gt;0)*((('Table de décision'!$F$2:$F$30="")+($F13&lt;'Table de décision'!$F$2:$F$30))&gt;0)*(ROW('Table de décision'!$A$2:$A$30)-1)))</f>
        <v>2</v>
      </c>
    </row>
    <row r="14" customFormat="false" ht="31.5" hidden="false" customHeight="true" outlineLevel="0" collapsed="false">
      <c r="A14" s="2" t="s">
        <v>165</v>
      </c>
      <c r="B14" s="2" t="s">
        <v>166</v>
      </c>
      <c r="C14" s="2" t="s">
        <v>66</v>
      </c>
      <c r="D14" s="2" t="s">
        <v>40</v>
      </c>
      <c r="E14" s="2" t="s">
        <v>154</v>
      </c>
      <c r="F14" s="4" t="n">
        <v>900</v>
      </c>
      <c r="G14" s="2" t="s">
        <v>69</v>
      </c>
      <c r="H14" s="6" t="n">
        <f aca="false">IF($F14="","",SUMPRODUCT(('Table de décision'!$A$2:$A$30&lt;&gt;"")*('Table de décision'!$N$2:$N$30="Oui")*((('Table de décision'!$B$2:$B$30="Tous")+('Table de décision'!$B$2:$B$30=$C14))&gt;0)*((('Table de décision'!$C$2:$C$30="Tous")+('Table de décision'!$C$2:$C$30=$D14))&gt;0)*((('Table de décision'!$D$2:$D$30="Toutes")+('Table de décision'!$D$2:$D$30=$E14)+(('Table de décision'!$D$2:$D$30="Hors informatique")*($E14&lt;&gt;"Informatique")))&gt;0)*((('Table de décision'!$E$2:$E$30="")+($F14&gt;='Table de décision'!$E$2:$E$30))&gt;0)*((('Table de décision'!$F$2:$F$30="")+($F14&lt;'Table de décision'!$F$2:$F$30))&gt;0)))</f>
        <v>1</v>
      </c>
      <c r="I14" s="6" t="str">
        <f aca="false">IF($F14="","",IF(H14=1,INDEX('Table de décision'!$A$2:$A$30,L14),IF(H14=0,"Aucune règle","Chevauchement")))</f>
        <v>R01</v>
      </c>
      <c r="J14" s="6" t="str">
        <f aca="false">IF($F14="","",IF(H14=1,INDEX('Table de décision'!$G$2:$G$30,L14),IF(H14=0,"Revue humaine (aucune règle)","Chevauchement : "&amp;H14&amp;" règles")))</f>
        <v>Arbitrage de la direction financière</v>
      </c>
      <c r="K14" s="9" t="str">
        <f aca="false">IF(OR($F14="",G14=""),"",IF(J14=G14,"OK","Échec"))</f>
        <v>OK</v>
      </c>
      <c r="L14" s="6" t="n">
        <f aca="false">IF($F14="","",SUMPRODUCT(('Table de décision'!$A$2:$A$30&lt;&gt;"")*('Table de décision'!$N$2:$N$30="Oui")*((('Table de décision'!$B$2:$B$30="Tous")+('Table de décision'!$B$2:$B$30=$C14))&gt;0)*((('Table de décision'!$C$2:$C$30="Tous")+('Table de décision'!$C$2:$C$30=$D14))&gt;0)*((('Table de décision'!$D$2:$D$30="Toutes")+('Table de décision'!$D$2:$D$30=$E14)+(('Table de décision'!$D$2:$D$30="Hors informatique")*($E14&lt;&gt;"Informatique")))&gt;0)*((('Table de décision'!$E$2:$E$30="")+($F14&gt;='Table de décision'!$E$2:$E$30))&gt;0)*((('Table de décision'!$F$2:$F$30="")+($F14&lt;'Table de décision'!$F$2:$F$30))&gt;0)*(ROW('Table de décision'!$A$2:$A$30)-1)))</f>
        <v>1</v>
      </c>
    </row>
    <row r="15" customFormat="false" ht="31.5" hidden="false" customHeight="true" outlineLevel="0" collapsed="false">
      <c r="A15" s="3" t="s">
        <v>167</v>
      </c>
      <c r="B15" s="3" t="s">
        <v>168</v>
      </c>
      <c r="C15" s="3" t="s">
        <v>66</v>
      </c>
      <c r="D15" s="3" t="s">
        <v>75</v>
      </c>
      <c r="E15" s="3" t="s">
        <v>141</v>
      </c>
      <c r="F15" s="7" t="n">
        <v>50000</v>
      </c>
      <c r="G15" s="3" t="s">
        <v>69</v>
      </c>
      <c r="H15" s="6" t="n">
        <f aca="false">IF($F15="","",SUMPRODUCT(('Table de décision'!$A$2:$A$30&lt;&gt;"")*('Table de décision'!$N$2:$N$30="Oui")*((('Table de décision'!$B$2:$B$30="Tous")+('Table de décision'!$B$2:$B$30=$C15))&gt;0)*((('Table de décision'!$C$2:$C$30="Tous")+('Table de décision'!$C$2:$C$30=$D15))&gt;0)*((('Table de décision'!$D$2:$D$30="Toutes")+('Table de décision'!$D$2:$D$30=$E15)+(('Table de décision'!$D$2:$D$30="Hors informatique")*($E15&lt;&gt;"Informatique")))&gt;0)*((('Table de décision'!$E$2:$E$30="")+($F15&gt;='Table de décision'!$E$2:$E$30))&gt;0)*((('Table de décision'!$F$2:$F$30="")+($F15&lt;'Table de décision'!$F$2:$F$30))&gt;0)))</f>
        <v>1</v>
      </c>
      <c r="I15" s="6" t="str">
        <f aca="false">IF($F15="","",IF(H15=1,INDEX('Table de décision'!$A$2:$A$30,L15),IF(H15=0,"Aucune règle","Chevauchement")))</f>
        <v>R01</v>
      </c>
      <c r="J15" s="6" t="str">
        <f aca="false">IF($F15="","",IF(H15=1,INDEX('Table de décision'!$G$2:$G$30,L15),IF(H15=0,"Revue humaine (aucune règle)","Chevauchement : "&amp;H15&amp;" règles")))</f>
        <v>Arbitrage de la direction financière</v>
      </c>
      <c r="K15" s="9" t="str">
        <f aca="false">IF(OR($F15="",G15=""),"",IF(J15=G15,"OK","Échec"))</f>
        <v>OK</v>
      </c>
      <c r="L15" s="6" t="n">
        <f aca="false">IF($F15="","",SUMPRODUCT(('Table de décision'!$A$2:$A$30&lt;&gt;"")*('Table de décision'!$N$2:$N$30="Oui")*((('Table de décision'!$B$2:$B$30="Tous")+('Table de décision'!$B$2:$B$30=$C15))&gt;0)*((('Table de décision'!$C$2:$C$30="Tous")+('Table de décision'!$C$2:$C$30=$D15))&gt;0)*((('Table de décision'!$D$2:$D$30="Toutes")+('Table de décision'!$D$2:$D$30=$E15)+(('Table de décision'!$D$2:$D$30="Hors informatique")*($E15&lt;&gt;"Informatique")))&gt;0)*((('Table de décision'!$E$2:$E$30="")+($F15&gt;='Table de décision'!$E$2:$E$30))&gt;0)*((('Table de décision'!$F$2:$F$30="")+($F15&lt;'Table de décision'!$F$2:$F$30))&gt;0)*(ROW('Table de décision'!$A$2:$A$30)-1)))</f>
        <v>1</v>
      </c>
    </row>
    <row r="16" customFormat="false" ht="31.5" hidden="false" customHeight="true" outlineLevel="0" collapsed="false">
      <c r="A16" s="2"/>
      <c r="B16" s="2"/>
      <c r="C16" s="2"/>
      <c r="D16" s="2"/>
      <c r="E16" s="2"/>
      <c r="F16" s="4"/>
      <c r="G16" s="2"/>
      <c r="H16" s="6" t="str">
        <f aca="false">IF($F16="","",SUMPRODUCT(('Table de décision'!$A$2:$A$30&lt;&gt;"")*('Table de décision'!$N$2:$N$30="Oui")*((('Table de décision'!$B$2:$B$30="Tous")+('Table de décision'!$B$2:$B$30=$C16))&gt;0)*((('Table de décision'!$C$2:$C$30="Tous")+('Table de décision'!$C$2:$C$30=$D16))&gt;0)*((('Table de décision'!$D$2:$D$30="Toutes")+('Table de décision'!$D$2:$D$30=$E16)+(('Table de décision'!$D$2:$D$30="Hors informatique")*($E16&lt;&gt;"Informatique")))&gt;0)*((('Table de décision'!$E$2:$E$30="")+($F16&gt;='Table de décision'!$E$2:$E$30))&gt;0)*((('Table de décision'!$F$2:$F$30="")+($F16&lt;'Table de décision'!$F$2:$F$30))&gt;0)))</f>
        <v/>
      </c>
      <c r="I16" s="6" t="str">
        <f aca="false">IF($F16="","",IF(H16=1,INDEX('Table de décision'!$A$2:$A$30,L16),IF(H16=0,"Aucune règle","Chevauchement")))</f>
        <v/>
      </c>
      <c r="J16" s="6" t="str">
        <f aca="false">IF($F16="","",IF(H16=1,INDEX('Table de décision'!$G$2:$G$30,L16),IF(H16=0,"Revue humaine (aucune règle)","Chevauchement : "&amp;H16&amp;" règles")))</f>
        <v/>
      </c>
      <c r="K16" s="9" t="str">
        <f aca="false">IF(OR($F16="",G16=""),"",IF(J16=G16,"OK","Échec"))</f>
        <v/>
      </c>
      <c r="L16" s="6" t="str">
        <f aca="false">IF($F16="","",SUMPRODUCT(('Table de décision'!$A$2:$A$30&lt;&gt;"")*('Table de décision'!$N$2:$N$30="Oui")*((('Table de décision'!$B$2:$B$30="Tous")+('Table de décision'!$B$2:$B$30=$C16))&gt;0)*((('Table de décision'!$C$2:$C$30="Tous")+('Table de décision'!$C$2:$C$30=$D16))&gt;0)*((('Table de décision'!$D$2:$D$30="Toutes")+('Table de décision'!$D$2:$D$30=$E16)+(('Table de décision'!$D$2:$D$30="Hors informatique")*($E16&lt;&gt;"Informatique")))&gt;0)*((('Table de décision'!$E$2:$E$30="")+($F16&gt;='Table de décision'!$E$2:$E$30))&gt;0)*((('Table de décision'!$F$2:$F$30="")+($F16&lt;'Table de décision'!$F$2:$F$30))&gt;0)*(ROW('Table de décision'!$A$2:$A$30)-1)))</f>
        <v/>
      </c>
    </row>
    <row r="17" customFormat="false" ht="31.5" hidden="false" customHeight="true" outlineLevel="0" collapsed="false">
      <c r="A17" s="3"/>
      <c r="B17" s="3"/>
      <c r="C17" s="3"/>
      <c r="D17" s="3"/>
      <c r="E17" s="3"/>
      <c r="F17" s="7"/>
      <c r="G17" s="3"/>
      <c r="H17" s="6" t="str">
        <f aca="false">IF($F17="","",SUMPRODUCT(('Table de décision'!$A$2:$A$30&lt;&gt;"")*('Table de décision'!$N$2:$N$30="Oui")*((('Table de décision'!$B$2:$B$30="Tous")+('Table de décision'!$B$2:$B$30=$C17))&gt;0)*((('Table de décision'!$C$2:$C$30="Tous")+('Table de décision'!$C$2:$C$30=$D17))&gt;0)*((('Table de décision'!$D$2:$D$30="Toutes")+('Table de décision'!$D$2:$D$30=$E17)+(('Table de décision'!$D$2:$D$30="Hors informatique")*($E17&lt;&gt;"Informatique")))&gt;0)*((('Table de décision'!$E$2:$E$30="")+($F17&gt;='Table de décision'!$E$2:$E$30))&gt;0)*((('Table de décision'!$F$2:$F$30="")+($F17&lt;'Table de décision'!$F$2:$F$30))&gt;0)))</f>
        <v/>
      </c>
      <c r="I17" s="6" t="str">
        <f aca="false">IF($F17="","",IF(H17=1,INDEX('Table de décision'!$A$2:$A$30,L17),IF(H17=0,"Aucune règle","Chevauchement")))</f>
        <v/>
      </c>
      <c r="J17" s="6" t="str">
        <f aca="false">IF($F17="","",IF(H17=1,INDEX('Table de décision'!$G$2:$G$30,L17),IF(H17=0,"Revue humaine (aucune règle)","Chevauchement : "&amp;H17&amp;" règles")))</f>
        <v/>
      </c>
      <c r="K17" s="9" t="str">
        <f aca="false">IF(OR($F17="",G17=""),"",IF(J17=G17,"OK","Échec"))</f>
        <v/>
      </c>
      <c r="L17" s="6" t="str">
        <f aca="false">IF($F17="","",SUMPRODUCT(('Table de décision'!$A$2:$A$30&lt;&gt;"")*('Table de décision'!$N$2:$N$30="Oui")*((('Table de décision'!$B$2:$B$30="Tous")+('Table de décision'!$B$2:$B$30=$C17))&gt;0)*((('Table de décision'!$C$2:$C$30="Tous")+('Table de décision'!$C$2:$C$30=$D17))&gt;0)*((('Table de décision'!$D$2:$D$30="Toutes")+('Table de décision'!$D$2:$D$30=$E17)+(('Table de décision'!$D$2:$D$30="Hors informatique")*($E17&lt;&gt;"Informatique")))&gt;0)*((('Table de décision'!$E$2:$E$30="")+($F17&gt;='Table de décision'!$E$2:$E$30))&gt;0)*((('Table de décision'!$F$2:$F$30="")+($F17&lt;'Table de décision'!$F$2:$F$30))&gt;0)*(ROW('Table de décision'!$A$2:$A$30)-1)))</f>
        <v/>
      </c>
    </row>
    <row r="18" customFormat="false" ht="31.5" hidden="false" customHeight="true" outlineLevel="0" collapsed="false">
      <c r="A18" s="2"/>
      <c r="B18" s="2"/>
      <c r="C18" s="2"/>
      <c r="D18" s="2"/>
      <c r="E18" s="2"/>
      <c r="F18" s="4"/>
      <c r="G18" s="2"/>
      <c r="H18" s="6" t="str">
        <f aca="false">IF($F18="","",SUMPRODUCT(('Table de décision'!$A$2:$A$30&lt;&gt;"")*('Table de décision'!$N$2:$N$30="Oui")*((('Table de décision'!$B$2:$B$30="Tous")+('Table de décision'!$B$2:$B$30=$C18))&gt;0)*((('Table de décision'!$C$2:$C$30="Tous")+('Table de décision'!$C$2:$C$30=$D18))&gt;0)*((('Table de décision'!$D$2:$D$30="Toutes")+('Table de décision'!$D$2:$D$30=$E18)+(('Table de décision'!$D$2:$D$30="Hors informatique")*($E18&lt;&gt;"Informatique")))&gt;0)*((('Table de décision'!$E$2:$E$30="")+($F18&gt;='Table de décision'!$E$2:$E$30))&gt;0)*((('Table de décision'!$F$2:$F$30="")+($F18&lt;'Table de décision'!$F$2:$F$30))&gt;0)))</f>
        <v/>
      </c>
      <c r="I18" s="6" t="str">
        <f aca="false">IF($F18="","",IF(H18=1,INDEX('Table de décision'!$A$2:$A$30,L18),IF(H18=0,"Aucune règle","Chevauchement")))</f>
        <v/>
      </c>
      <c r="J18" s="6" t="str">
        <f aca="false">IF($F18="","",IF(H18=1,INDEX('Table de décision'!$G$2:$G$30,L18),IF(H18=0,"Revue humaine (aucune règle)","Chevauchement : "&amp;H18&amp;" règles")))</f>
        <v/>
      </c>
      <c r="K18" s="9" t="str">
        <f aca="false">IF(OR($F18="",G18=""),"",IF(J18=G18,"OK","Échec"))</f>
        <v/>
      </c>
      <c r="L18" s="6" t="str">
        <f aca="false">IF($F18="","",SUMPRODUCT(('Table de décision'!$A$2:$A$30&lt;&gt;"")*('Table de décision'!$N$2:$N$30="Oui")*((('Table de décision'!$B$2:$B$30="Tous")+('Table de décision'!$B$2:$B$30=$C18))&gt;0)*((('Table de décision'!$C$2:$C$30="Tous")+('Table de décision'!$C$2:$C$30=$D18))&gt;0)*((('Table de décision'!$D$2:$D$30="Toutes")+('Table de décision'!$D$2:$D$30=$E18)+(('Table de décision'!$D$2:$D$30="Hors informatique")*($E18&lt;&gt;"Informatique")))&gt;0)*((('Table de décision'!$E$2:$E$30="")+($F18&gt;='Table de décision'!$E$2:$E$30))&gt;0)*((('Table de décision'!$F$2:$F$30="")+($F18&lt;'Table de décision'!$F$2:$F$30))&gt;0)*(ROW('Table de décision'!$A$2:$A$30)-1)))</f>
        <v/>
      </c>
    </row>
    <row r="19" customFormat="false" ht="31.5" hidden="false" customHeight="true" outlineLevel="0" collapsed="false">
      <c r="A19" s="3"/>
      <c r="B19" s="3"/>
      <c r="C19" s="3"/>
      <c r="D19" s="3"/>
      <c r="E19" s="3"/>
      <c r="F19" s="7"/>
      <c r="G19" s="3"/>
      <c r="H19" s="6" t="str">
        <f aca="false">IF($F19="","",SUMPRODUCT(('Table de décision'!$A$2:$A$30&lt;&gt;"")*('Table de décision'!$N$2:$N$30="Oui")*((('Table de décision'!$B$2:$B$30="Tous")+('Table de décision'!$B$2:$B$30=$C19))&gt;0)*((('Table de décision'!$C$2:$C$30="Tous")+('Table de décision'!$C$2:$C$30=$D19))&gt;0)*((('Table de décision'!$D$2:$D$30="Toutes")+('Table de décision'!$D$2:$D$30=$E19)+(('Table de décision'!$D$2:$D$30="Hors informatique")*($E19&lt;&gt;"Informatique")))&gt;0)*((('Table de décision'!$E$2:$E$30="")+($F19&gt;='Table de décision'!$E$2:$E$30))&gt;0)*((('Table de décision'!$F$2:$F$30="")+($F19&lt;'Table de décision'!$F$2:$F$30))&gt;0)))</f>
        <v/>
      </c>
      <c r="I19" s="6" t="str">
        <f aca="false">IF($F19="","",IF(H19=1,INDEX('Table de décision'!$A$2:$A$30,L19),IF(H19=0,"Aucune règle","Chevauchement")))</f>
        <v/>
      </c>
      <c r="J19" s="6" t="str">
        <f aca="false">IF($F19="","",IF(H19=1,INDEX('Table de décision'!$G$2:$G$30,L19),IF(H19=0,"Revue humaine (aucune règle)","Chevauchement : "&amp;H19&amp;" règles")))</f>
        <v/>
      </c>
      <c r="K19" s="9" t="str">
        <f aca="false">IF(OR($F19="",G19=""),"",IF(J19=G19,"OK","Échec"))</f>
        <v/>
      </c>
      <c r="L19" s="6" t="str">
        <f aca="false">IF($F19="","",SUMPRODUCT(('Table de décision'!$A$2:$A$30&lt;&gt;"")*('Table de décision'!$N$2:$N$30="Oui")*((('Table de décision'!$B$2:$B$30="Tous")+('Table de décision'!$B$2:$B$30=$C19))&gt;0)*((('Table de décision'!$C$2:$C$30="Tous")+('Table de décision'!$C$2:$C$30=$D19))&gt;0)*((('Table de décision'!$D$2:$D$30="Toutes")+('Table de décision'!$D$2:$D$30=$E19)+(('Table de décision'!$D$2:$D$30="Hors informatique")*($E19&lt;&gt;"Informatique")))&gt;0)*((('Table de décision'!$E$2:$E$30="")+($F19&gt;='Table de décision'!$E$2:$E$30))&gt;0)*((('Table de décision'!$F$2:$F$30="")+($F19&lt;'Table de décision'!$F$2:$F$30))&gt;0)*(ROW('Table de décision'!$A$2:$A$30)-1)))</f>
        <v/>
      </c>
    </row>
    <row r="20" customFormat="false" ht="31.5" hidden="false" customHeight="true" outlineLevel="0" collapsed="false">
      <c r="A20" s="2"/>
      <c r="B20" s="2"/>
      <c r="C20" s="2"/>
      <c r="D20" s="2"/>
      <c r="E20" s="2"/>
      <c r="F20" s="4"/>
      <c r="G20" s="2"/>
      <c r="H20" s="6" t="str">
        <f aca="false">IF($F20="","",SUMPRODUCT(('Table de décision'!$A$2:$A$30&lt;&gt;"")*('Table de décision'!$N$2:$N$30="Oui")*((('Table de décision'!$B$2:$B$30="Tous")+('Table de décision'!$B$2:$B$30=$C20))&gt;0)*((('Table de décision'!$C$2:$C$30="Tous")+('Table de décision'!$C$2:$C$30=$D20))&gt;0)*((('Table de décision'!$D$2:$D$30="Toutes")+('Table de décision'!$D$2:$D$30=$E20)+(('Table de décision'!$D$2:$D$30="Hors informatique")*($E20&lt;&gt;"Informatique")))&gt;0)*((('Table de décision'!$E$2:$E$30="")+($F20&gt;='Table de décision'!$E$2:$E$30))&gt;0)*((('Table de décision'!$F$2:$F$30="")+($F20&lt;'Table de décision'!$F$2:$F$30))&gt;0)))</f>
        <v/>
      </c>
      <c r="I20" s="6" t="str">
        <f aca="false">IF($F20="","",IF(H20=1,INDEX('Table de décision'!$A$2:$A$30,L20),IF(H20=0,"Aucune règle","Chevauchement")))</f>
        <v/>
      </c>
      <c r="J20" s="6" t="str">
        <f aca="false">IF($F20="","",IF(H20=1,INDEX('Table de décision'!$G$2:$G$30,L20),IF(H20=0,"Revue humaine (aucune règle)","Chevauchement : "&amp;H20&amp;" règles")))</f>
        <v/>
      </c>
      <c r="K20" s="9" t="str">
        <f aca="false">IF(OR($F20="",G20=""),"",IF(J20=G20,"OK","Échec"))</f>
        <v/>
      </c>
      <c r="L20" s="6" t="str">
        <f aca="false">IF($F20="","",SUMPRODUCT(('Table de décision'!$A$2:$A$30&lt;&gt;"")*('Table de décision'!$N$2:$N$30="Oui")*((('Table de décision'!$B$2:$B$30="Tous")+('Table de décision'!$B$2:$B$30=$C20))&gt;0)*((('Table de décision'!$C$2:$C$30="Tous")+('Table de décision'!$C$2:$C$30=$D20))&gt;0)*((('Table de décision'!$D$2:$D$30="Toutes")+('Table de décision'!$D$2:$D$30=$E20)+(('Table de décision'!$D$2:$D$30="Hors informatique")*($E20&lt;&gt;"Informatique")))&gt;0)*((('Table de décision'!$E$2:$E$30="")+($F20&gt;='Table de décision'!$E$2:$E$30))&gt;0)*((('Table de décision'!$F$2:$F$30="")+($F20&lt;'Table de décision'!$F$2:$F$30))&gt;0)*(ROW('Table de décision'!$A$2:$A$30)-1)))</f>
        <v/>
      </c>
    </row>
    <row r="21" customFormat="false" ht="31.5" hidden="false" customHeight="true" outlineLevel="0" collapsed="false">
      <c r="A21" s="3"/>
      <c r="B21" s="3"/>
      <c r="C21" s="3"/>
      <c r="D21" s="3"/>
      <c r="E21" s="3"/>
      <c r="F21" s="7"/>
      <c r="G21" s="3"/>
      <c r="H21" s="6" t="str">
        <f aca="false">IF($F21="","",SUMPRODUCT(('Table de décision'!$A$2:$A$30&lt;&gt;"")*('Table de décision'!$N$2:$N$30="Oui")*((('Table de décision'!$B$2:$B$30="Tous")+('Table de décision'!$B$2:$B$30=$C21))&gt;0)*((('Table de décision'!$C$2:$C$30="Tous")+('Table de décision'!$C$2:$C$30=$D21))&gt;0)*((('Table de décision'!$D$2:$D$30="Toutes")+('Table de décision'!$D$2:$D$30=$E21)+(('Table de décision'!$D$2:$D$30="Hors informatique")*($E21&lt;&gt;"Informatique")))&gt;0)*((('Table de décision'!$E$2:$E$30="")+($F21&gt;='Table de décision'!$E$2:$E$30))&gt;0)*((('Table de décision'!$F$2:$F$30="")+($F21&lt;'Table de décision'!$F$2:$F$30))&gt;0)))</f>
        <v/>
      </c>
      <c r="I21" s="6" t="str">
        <f aca="false">IF($F21="","",IF(H21=1,INDEX('Table de décision'!$A$2:$A$30,L21),IF(H21=0,"Aucune règle","Chevauchement")))</f>
        <v/>
      </c>
      <c r="J21" s="6" t="str">
        <f aca="false">IF($F21="","",IF(H21=1,INDEX('Table de décision'!$G$2:$G$30,L21),IF(H21=0,"Revue humaine (aucune règle)","Chevauchement : "&amp;H21&amp;" règles")))</f>
        <v/>
      </c>
      <c r="K21" s="9" t="str">
        <f aca="false">IF(OR($F21="",G21=""),"",IF(J21=G21,"OK","Échec"))</f>
        <v/>
      </c>
      <c r="L21" s="6" t="str">
        <f aca="false">IF($F21="","",SUMPRODUCT(('Table de décision'!$A$2:$A$30&lt;&gt;"")*('Table de décision'!$N$2:$N$30="Oui")*((('Table de décision'!$B$2:$B$30="Tous")+('Table de décision'!$B$2:$B$30=$C21))&gt;0)*((('Table de décision'!$C$2:$C$30="Tous")+('Table de décision'!$C$2:$C$30=$D21))&gt;0)*((('Table de décision'!$D$2:$D$30="Toutes")+('Table de décision'!$D$2:$D$30=$E21)+(('Table de décision'!$D$2:$D$30="Hors informatique")*($E21&lt;&gt;"Informatique")))&gt;0)*((('Table de décision'!$E$2:$E$30="")+($F21&gt;='Table de décision'!$E$2:$E$30))&gt;0)*((('Table de décision'!$F$2:$F$30="")+($F21&lt;'Table de décision'!$F$2:$F$30))&gt;0)*(ROW('Table de décision'!$A$2:$A$30)-1)))</f>
        <v/>
      </c>
    </row>
    <row r="22" customFormat="false" ht="31.5" hidden="false" customHeight="true" outlineLevel="0" collapsed="false">
      <c r="A22" s="2"/>
      <c r="B22" s="2"/>
      <c r="C22" s="2"/>
      <c r="D22" s="2"/>
      <c r="E22" s="2"/>
      <c r="F22" s="4"/>
      <c r="G22" s="2"/>
      <c r="H22" s="6" t="str">
        <f aca="false">IF($F22="","",SUMPRODUCT(('Table de décision'!$A$2:$A$30&lt;&gt;"")*('Table de décision'!$N$2:$N$30="Oui")*((('Table de décision'!$B$2:$B$30="Tous")+('Table de décision'!$B$2:$B$30=$C22))&gt;0)*((('Table de décision'!$C$2:$C$30="Tous")+('Table de décision'!$C$2:$C$30=$D22))&gt;0)*((('Table de décision'!$D$2:$D$30="Toutes")+('Table de décision'!$D$2:$D$30=$E22)+(('Table de décision'!$D$2:$D$30="Hors informatique")*($E22&lt;&gt;"Informatique")))&gt;0)*((('Table de décision'!$E$2:$E$30="")+($F22&gt;='Table de décision'!$E$2:$E$30))&gt;0)*((('Table de décision'!$F$2:$F$30="")+($F22&lt;'Table de décision'!$F$2:$F$30))&gt;0)))</f>
        <v/>
      </c>
      <c r="I22" s="6" t="str">
        <f aca="false">IF($F22="","",IF(H22=1,INDEX('Table de décision'!$A$2:$A$30,L22),IF(H22=0,"Aucune règle","Chevauchement")))</f>
        <v/>
      </c>
      <c r="J22" s="6" t="str">
        <f aca="false">IF($F22="","",IF(H22=1,INDEX('Table de décision'!$G$2:$G$30,L22),IF(H22=0,"Revue humaine (aucune règle)","Chevauchement : "&amp;H22&amp;" règles")))</f>
        <v/>
      </c>
      <c r="K22" s="9" t="str">
        <f aca="false">IF(OR($F22="",G22=""),"",IF(J22=G22,"OK","Échec"))</f>
        <v/>
      </c>
      <c r="L22" s="6" t="str">
        <f aca="false">IF($F22="","",SUMPRODUCT(('Table de décision'!$A$2:$A$30&lt;&gt;"")*('Table de décision'!$N$2:$N$30="Oui")*((('Table de décision'!$B$2:$B$30="Tous")+('Table de décision'!$B$2:$B$30=$C22))&gt;0)*((('Table de décision'!$C$2:$C$30="Tous")+('Table de décision'!$C$2:$C$30=$D22))&gt;0)*((('Table de décision'!$D$2:$D$30="Toutes")+('Table de décision'!$D$2:$D$30=$E22)+(('Table de décision'!$D$2:$D$30="Hors informatique")*($E22&lt;&gt;"Informatique")))&gt;0)*((('Table de décision'!$E$2:$E$30="")+($F22&gt;='Table de décision'!$E$2:$E$30))&gt;0)*((('Table de décision'!$F$2:$F$30="")+($F22&lt;'Table de décision'!$F$2:$F$30))&gt;0)*(ROW('Table de décision'!$A$2:$A$30)-1)))</f>
        <v/>
      </c>
    </row>
    <row r="23" customFormat="false" ht="31.5" hidden="false" customHeight="true" outlineLevel="0" collapsed="false">
      <c r="A23" s="3"/>
      <c r="B23" s="3"/>
      <c r="C23" s="3"/>
      <c r="D23" s="3"/>
      <c r="E23" s="3"/>
      <c r="F23" s="7"/>
      <c r="G23" s="3"/>
      <c r="H23" s="6" t="str">
        <f aca="false">IF($F23="","",SUMPRODUCT(('Table de décision'!$A$2:$A$30&lt;&gt;"")*('Table de décision'!$N$2:$N$30="Oui")*((('Table de décision'!$B$2:$B$30="Tous")+('Table de décision'!$B$2:$B$30=$C23))&gt;0)*((('Table de décision'!$C$2:$C$30="Tous")+('Table de décision'!$C$2:$C$30=$D23))&gt;0)*((('Table de décision'!$D$2:$D$30="Toutes")+('Table de décision'!$D$2:$D$30=$E23)+(('Table de décision'!$D$2:$D$30="Hors informatique")*($E23&lt;&gt;"Informatique")))&gt;0)*((('Table de décision'!$E$2:$E$30="")+($F23&gt;='Table de décision'!$E$2:$E$30))&gt;0)*((('Table de décision'!$F$2:$F$30="")+($F23&lt;'Table de décision'!$F$2:$F$30))&gt;0)))</f>
        <v/>
      </c>
      <c r="I23" s="6" t="str">
        <f aca="false">IF($F23="","",IF(H23=1,INDEX('Table de décision'!$A$2:$A$30,L23),IF(H23=0,"Aucune règle","Chevauchement")))</f>
        <v/>
      </c>
      <c r="J23" s="6" t="str">
        <f aca="false">IF($F23="","",IF(H23=1,INDEX('Table de décision'!$G$2:$G$30,L23),IF(H23=0,"Revue humaine (aucune règle)","Chevauchement : "&amp;H23&amp;" règles")))</f>
        <v/>
      </c>
      <c r="K23" s="9" t="str">
        <f aca="false">IF(OR($F23="",G23=""),"",IF(J23=G23,"OK","Échec"))</f>
        <v/>
      </c>
      <c r="L23" s="6" t="str">
        <f aca="false">IF($F23="","",SUMPRODUCT(('Table de décision'!$A$2:$A$30&lt;&gt;"")*('Table de décision'!$N$2:$N$30="Oui")*((('Table de décision'!$B$2:$B$30="Tous")+('Table de décision'!$B$2:$B$30=$C23))&gt;0)*((('Table de décision'!$C$2:$C$30="Tous")+('Table de décision'!$C$2:$C$30=$D23))&gt;0)*((('Table de décision'!$D$2:$D$30="Toutes")+('Table de décision'!$D$2:$D$30=$E23)+(('Table de décision'!$D$2:$D$30="Hors informatique")*($E23&lt;&gt;"Informatique")))&gt;0)*((('Table de décision'!$E$2:$E$30="")+($F23&gt;='Table de décision'!$E$2:$E$30))&gt;0)*((('Table de décision'!$F$2:$F$30="")+($F23&lt;'Table de décision'!$F$2:$F$30))&gt;0)*(ROW('Table de décision'!$A$2:$A$30)-1)))</f>
        <v/>
      </c>
    </row>
    <row r="24" customFormat="false" ht="31.5" hidden="false" customHeight="true" outlineLevel="0" collapsed="false">
      <c r="A24" s="2"/>
      <c r="B24" s="2"/>
      <c r="C24" s="2"/>
      <c r="D24" s="2"/>
      <c r="E24" s="2"/>
      <c r="F24" s="4"/>
      <c r="G24" s="2"/>
      <c r="H24" s="6" t="str">
        <f aca="false">IF($F24="","",SUMPRODUCT(('Table de décision'!$A$2:$A$30&lt;&gt;"")*('Table de décision'!$N$2:$N$30="Oui")*((('Table de décision'!$B$2:$B$30="Tous")+('Table de décision'!$B$2:$B$30=$C24))&gt;0)*((('Table de décision'!$C$2:$C$30="Tous")+('Table de décision'!$C$2:$C$30=$D24))&gt;0)*((('Table de décision'!$D$2:$D$30="Toutes")+('Table de décision'!$D$2:$D$30=$E24)+(('Table de décision'!$D$2:$D$30="Hors informatique")*($E24&lt;&gt;"Informatique")))&gt;0)*((('Table de décision'!$E$2:$E$30="")+($F24&gt;='Table de décision'!$E$2:$E$30))&gt;0)*((('Table de décision'!$F$2:$F$30="")+($F24&lt;'Table de décision'!$F$2:$F$30))&gt;0)))</f>
        <v/>
      </c>
      <c r="I24" s="6" t="str">
        <f aca="false">IF($F24="","",IF(H24=1,INDEX('Table de décision'!$A$2:$A$30,L24),IF(H24=0,"Aucune règle","Chevauchement")))</f>
        <v/>
      </c>
      <c r="J24" s="6" t="str">
        <f aca="false">IF($F24="","",IF(H24=1,INDEX('Table de décision'!$G$2:$G$30,L24),IF(H24=0,"Revue humaine (aucune règle)","Chevauchement : "&amp;H24&amp;" règles")))</f>
        <v/>
      </c>
      <c r="K24" s="9" t="str">
        <f aca="false">IF(OR($F24="",G24=""),"",IF(J24=G24,"OK","Échec"))</f>
        <v/>
      </c>
      <c r="L24" s="6" t="str">
        <f aca="false">IF($F24="","",SUMPRODUCT(('Table de décision'!$A$2:$A$30&lt;&gt;"")*('Table de décision'!$N$2:$N$30="Oui")*((('Table de décision'!$B$2:$B$30="Tous")+('Table de décision'!$B$2:$B$30=$C24))&gt;0)*((('Table de décision'!$C$2:$C$30="Tous")+('Table de décision'!$C$2:$C$30=$D24))&gt;0)*((('Table de décision'!$D$2:$D$30="Toutes")+('Table de décision'!$D$2:$D$30=$E24)+(('Table de décision'!$D$2:$D$30="Hors informatique")*($E24&lt;&gt;"Informatique")))&gt;0)*((('Table de décision'!$E$2:$E$30="")+($F24&gt;='Table de décision'!$E$2:$E$30))&gt;0)*((('Table de décision'!$F$2:$F$30="")+($F24&lt;'Table de décision'!$F$2:$F$30))&gt;0)*(ROW('Table de décision'!$A$2:$A$30)-1)))</f>
        <v/>
      </c>
    </row>
    <row r="25" customFormat="false" ht="31.5" hidden="false" customHeight="true" outlineLevel="0" collapsed="false">
      <c r="A25" s="3"/>
      <c r="B25" s="3"/>
      <c r="C25" s="3"/>
      <c r="D25" s="3"/>
      <c r="E25" s="3"/>
      <c r="F25" s="7"/>
      <c r="G25" s="3"/>
      <c r="H25" s="6" t="str">
        <f aca="false">IF($F25="","",SUMPRODUCT(('Table de décision'!$A$2:$A$30&lt;&gt;"")*('Table de décision'!$N$2:$N$30="Oui")*((('Table de décision'!$B$2:$B$30="Tous")+('Table de décision'!$B$2:$B$30=$C25))&gt;0)*((('Table de décision'!$C$2:$C$30="Tous")+('Table de décision'!$C$2:$C$30=$D25))&gt;0)*((('Table de décision'!$D$2:$D$30="Toutes")+('Table de décision'!$D$2:$D$30=$E25)+(('Table de décision'!$D$2:$D$30="Hors informatique")*($E25&lt;&gt;"Informatique")))&gt;0)*((('Table de décision'!$E$2:$E$30="")+($F25&gt;='Table de décision'!$E$2:$E$30))&gt;0)*((('Table de décision'!$F$2:$F$30="")+($F25&lt;'Table de décision'!$F$2:$F$30))&gt;0)))</f>
        <v/>
      </c>
      <c r="I25" s="6" t="str">
        <f aca="false">IF($F25="","",IF(H25=1,INDEX('Table de décision'!$A$2:$A$30,L25),IF(H25=0,"Aucune règle","Chevauchement")))</f>
        <v/>
      </c>
      <c r="J25" s="6" t="str">
        <f aca="false">IF($F25="","",IF(H25=1,INDEX('Table de décision'!$G$2:$G$30,L25),IF(H25=0,"Revue humaine (aucune règle)","Chevauchement : "&amp;H25&amp;" règles")))</f>
        <v/>
      </c>
      <c r="K25" s="9" t="str">
        <f aca="false">IF(OR($F25="",G25=""),"",IF(J25=G25,"OK","Échec"))</f>
        <v/>
      </c>
      <c r="L25" s="6" t="str">
        <f aca="false">IF($F25="","",SUMPRODUCT(('Table de décision'!$A$2:$A$30&lt;&gt;"")*('Table de décision'!$N$2:$N$30="Oui")*((('Table de décision'!$B$2:$B$30="Tous")+('Table de décision'!$B$2:$B$30=$C25))&gt;0)*((('Table de décision'!$C$2:$C$30="Tous")+('Table de décision'!$C$2:$C$30=$D25))&gt;0)*((('Table de décision'!$D$2:$D$30="Toutes")+('Table de décision'!$D$2:$D$30=$E25)+(('Table de décision'!$D$2:$D$30="Hors informatique")*($E25&lt;&gt;"Informatique")))&gt;0)*((('Table de décision'!$E$2:$E$30="")+($F25&gt;='Table de décision'!$E$2:$E$30))&gt;0)*((('Table de décision'!$F$2:$F$30="")+($F25&lt;'Table de décision'!$F$2:$F$30))&gt;0)*(ROW('Table de décision'!$A$2:$A$30)-1)))</f>
        <v/>
      </c>
    </row>
    <row r="26" customFormat="false" ht="31.5" hidden="false" customHeight="true" outlineLevel="0" collapsed="false">
      <c r="A26" s="2"/>
      <c r="B26" s="2"/>
      <c r="C26" s="2"/>
      <c r="D26" s="2"/>
      <c r="E26" s="2"/>
      <c r="F26" s="4"/>
      <c r="G26" s="2"/>
      <c r="H26" s="6" t="str">
        <f aca="false">IF($F26="","",SUMPRODUCT(('Table de décision'!$A$2:$A$30&lt;&gt;"")*('Table de décision'!$N$2:$N$30="Oui")*((('Table de décision'!$B$2:$B$30="Tous")+('Table de décision'!$B$2:$B$30=$C26))&gt;0)*((('Table de décision'!$C$2:$C$30="Tous")+('Table de décision'!$C$2:$C$30=$D26))&gt;0)*((('Table de décision'!$D$2:$D$30="Toutes")+('Table de décision'!$D$2:$D$30=$E26)+(('Table de décision'!$D$2:$D$30="Hors informatique")*($E26&lt;&gt;"Informatique")))&gt;0)*((('Table de décision'!$E$2:$E$30="")+($F26&gt;='Table de décision'!$E$2:$E$30))&gt;0)*((('Table de décision'!$F$2:$F$30="")+($F26&lt;'Table de décision'!$F$2:$F$30))&gt;0)))</f>
        <v/>
      </c>
      <c r="I26" s="6" t="str">
        <f aca="false">IF($F26="","",IF(H26=1,INDEX('Table de décision'!$A$2:$A$30,L26),IF(H26=0,"Aucune règle","Chevauchement")))</f>
        <v/>
      </c>
      <c r="J26" s="6" t="str">
        <f aca="false">IF($F26="","",IF(H26=1,INDEX('Table de décision'!$G$2:$G$30,L26),IF(H26=0,"Revue humaine (aucune règle)","Chevauchement : "&amp;H26&amp;" règles")))</f>
        <v/>
      </c>
      <c r="K26" s="9" t="str">
        <f aca="false">IF(OR($F26="",G26=""),"",IF(J26=G26,"OK","Échec"))</f>
        <v/>
      </c>
      <c r="L26" s="6" t="str">
        <f aca="false">IF($F26="","",SUMPRODUCT(('Table de décision'!$A$2:$A$30&lt;&gt;"")*('Table de décision'!$N$2:$N$30="Oui")*((('Table de décision'!$B$2:$B$30="Tous")+('Table de décision'!$B$2:$B$30=$C26))&gt;0)*((('Table de décision'!$C$2:$C$30="Tous")+('Table de décision'!$C$2:$C$30=$D26))&gt;0)*((('Table de décision'!$D$2:$D$30="Toutes")+('Table de décision'!$D$2:$D$30=$E26)+(('Table de décision'!$D$2:$D$30="Hors informatique")*($E26&lt;&gt;"Informatique")))&gt;0)*((('Table de décision'!$E$2:$E$30="")+($F26&gt;='Table de décision'!$E$2:$E$30))&gt;0)*((('Table de décision'!$F$2:$F$30="")+($F26&lt;'Table de décision'!$F$2:$F$30))&gt;0)*(ROW('Table de décision'!$A$2:$A$30)-1)))</f>
        <v/>
      </c>
    </row>
    <row r="27" customFormat="false" ht="31.5" hidden="false" customHeight="true" outlineLevel="0" collapsed="false">
      <c r="A27" s="3"/>
      <c r="B27" s="3"/>
      <c r="C27" s="3"/>
      <c r="D27" s="3"/>
      <c r="E27" s="3"/>
      <c r="F27" s="7"/>
      <c r="G27" s="3"/>
      <c r="H27" s="6" t="str">
        <f aca="false">IF($F27="","",SUMPRODUCT(('Table de décision'!$A$2:$A$30&lt;&gt;"")*('Table de décision'!$N$2:$N$30="Oui")*((('Table de décision'!$B$2:$B$30="Tous")+('Table de décision'!$B$2:$B$30=$C27))&gt;0)*((('Table de décision'!$C$2:$C$30="Tous")+('Table de décision'!$C$2:$C$30=$D27))&gt;0)*((('Table de décision'!$D$2:$D$30="Toutes")+('Table de décision'!$D$2:$D$30=$E27)+(('Table de décision'!$D$2:$D$30="Hors informatique")*($E27&lt;&gt;"Informatique")))&gt;0)*((('Table de décision'!$E$2:$E$30="")+($F27&gt;='Table de décision'!$E$2:$E$30))&gt;0)*((('Table de décision'!$F$2:$F$30="")+($F27&lt;'Table de décision'!$F$2:$F$30))&gt;0)))</f>
        <v/>
      </c>
      <c r="I27" s="6" t="str">
        <f aca="false">IF($F27="","",IF(H27=1,INDEX('Table de décision'!$A$2:$A$30,L27),IF(H27=0,"Aucune règle","Chevauchement")))</f>
        <v/>
      </c>
      <c r="J27" s="6" t="str">
        <f aca="false">IF($F27="","",IF(H27=1,INDEX('Table de décision'!$G$2:$G$30,L27),IF(H27=0,"Revue humaine (aucune règle)","Chevauchement : "&amp;H27&amp;" règles")))</f>
        <v/>
      </c>
      <c r="K27" s="9" t="str">
        <f aca="false">IF(OR($F27="",G27=""),"",IF(J27=G27,"OK","Échec"))</f>
        <v/>
      </c>
      <c r="L27" s="6" t="str">
        <f aca="false">IF($F27="","",SUMPRODUCT(('Table de décision'!$A$2:$A$30&lt;&gt;"")*('Table de décision'!$N$2:$N$30="Oui")*((('Table de décision'!$B$2:$B$30="Tous")+('Table de décision'!$B$2:$B$30=$C27))&gt;0)*((('Table de décision'!$C$2:$C$30="Tous")+('Table de décision'!$C$2:$C$30=$D27))&gt;0)*((('Table de décision'!$D$2:$D$30="Toutes")+('Table de décision'!$D$2:$D$30=$E27)+(('Table de décision'!$D$2:$D$30="Hors informatique")*($E27&lt;&gt;"Informatique")))&gt;0)*((('Table de décision'!$E$2:$E$30="")+($F27&gt;='Table de décision'!$E$2:$E$30))&gt;0)*((('Table de décision'!$F$2:$F$30="")+($F27&lt;'Table de décision'!$F$2:$F$30))&gt;0)*(ROW('Table de décision'!$A$2:$A$30)-1)))</f>
        <v/>
      </c>
    </row>
    <row r="28" customFormat="false" ht="31.5" hidden="false" customHeight="true" outlineLevel="0" collapsed="false">
      <c r="A28" s="2"/>
      <c r="B28" s="2"/>
      <c r="C28" s="2"/>
      <c r="D28" s="2"/>
      <c r="E28" s="2"/>
      <c r="F28" s="4"/>
      <c r="G28" s="2"/>
      <c r="H28" s="6" t="str">
        <f aca="false">IF($F28="","",SUMPRODUCT(('Table de décision'!$A$2:$A$30&lt;&gt;"")*('Table de décision'!$N$2:$N$30="Oui")*((('Table de décision'!$B$2:$B$30="Tous")+('Table de décision'!$B$2:$B$30=$C28))&gt;0)*((('Table de décision'!$C$2:$C$30="Tous")+('Table de décision'!$C$2:$C$30=$D28))&gt;0)*((('Table de décision'!$D$2:$D$30="Toutes")+('Table de décision'!$D$2:$D$30=$E28)+(('Table de décision'!$D$2:$D$30="Hors informatique")*($E28&lt;&gt;"Informatique")))&gt;0)*((('Table de décision'!$E$2:$E$30="")+($F28&gt;='Table de décision'!$E$2:$E$30))&gt;0)*((('Table de décision'!$F$2:$F$30="")+($F28&lt;'Table de décision'!$F$2:$F$30))&gt;0)))</f>
        <v/>
      </c>
      <c r="I28" s="6" t="str">
        <f aca="false">IF($F28="","",IF(H28=1,INDEX('Table de décision'!$A$2:$A$30,L28),IF(H28=0,"Aucune règle","Chevauchement")))</f>
        <v/>
      </c>
      <c r="J28" s="6" t="str">
        <f aca="false">IF($F28="","",IF(H28=1,INDEX('Table de décision'!$G$2:$G$30,L28),IF(H28=0,"Revue humaine (aucune règle)","Chevauchement : "&amp;H28&amp;" règles")))</f>
        <v/>
      </c>
      <c r="K28" s="9" t="str">
        <f aca="false">IF(OR($F28="",G28=""),"",IF(J28=G28,"OK","Échec"))</f>
        <v/>
      </c>
      <c r="L28" s="6" t="str">
        <f aca="false">IF($F28="","",SUMPRODUCT(('Table de décision'!$A$2:$A$30&lt;&gt;"")*('Table de décision'!$N$2:$N$30="Oui")*((('Table de décision'!$B$2:$B$30="Tous")+('Table de décision'!$B$2:$B$30=$C28))&gt;0)*((('Table de décision'!$C$2:$C$30="Tous")+('Table de décision'!$C$2:$C$30=$D28))&gt;0)*((('Table de décision'!$D$2:$D$30="Toutes")+('Table de décision'!$D$2:$D$30=$E28)+(('Table de décision'!$D$2:$D$30="Hors informatique")*($E28&lt;&gt;"Informatique")))&gt;0)*((('Table de décision'!$E$2:$E$30="")+($F28&gt;='Table de décision'!$E$2:$E$30))&gt;0)*((('Table de décision'!$F$2:$F$30="")+($F28&lt;'Table de décision'!$F$2:$F$30))&gt;0)*(ROW('Table de décision'!$A$2:$A$30)-1)))</f>
        <v/>
      </c>
    </row>
    <row r="29" customFormat="false" ht="31.5" hidden="false" customHeight="true" outlineLevel="0" collapsed="false">
      <c r="A29" s="3"/>
      <c r="B29" s="3"/>
      <c r="C29" s="3"/>
      <c r="D29" s="3"/>
      <c r="E29" s="3"/>
      <c r="F29" s="7"/>
      <c r="G29" s="3"/>
      <c r="H29" s="6" t="str">
        <f aca="false">IF($F29="","",SUMPRODUCT(('Table de décision'!$A$2:$A$30&lt;&gt;"")*('Table de décision'!$N$2:$N$30="Oui")*((('Table de décision'!$B$2:$B$30="Tous")+('Table de décision'!$B$2:$B$30=$C29))&gt;0)*((('Table de décision'!$C$2:$C$30="Tous")+('Table de décision'!$C$2:$C$30=$D29))&gt;0)*((('Table de décision'!$D$2:$D$30="Toutes")+('Table de décision'!$D$2:$D$30=$E29)+(('Table de décision'!$D$2:$D$30="Hors informatique")*($E29&lt;&gt;"Informatique")))&gt;0)*((('Table de décision'!$E$2:$E$30="")+($F29&gt;='Table de décision'!$E$2:$E$30))&gt;0)*((('Table de décision'!$F$2:$F$30="")+($F29&lt;'Table de décision'!$F$2:$F$30))&gt;0)))</f>
        <v/>
      </c>
      <c r="I29" s="6" t="str">
        <f aca="false">IF($F29="","",IF(H29=1,INDEX('Table de décision'!$A$2:$A$30,L29),IF(H29=0,"Aucune règle","Chevauchement")))</f>
        <v/>
      </c>
      <c r="J29" s="6" t="str">
        <f aca="false">IF($F29="","",IF(H29=1,INDEX('Table de décision'!$G$2:$G$30,L29),IF(H29=0,"Revue humaine (aucune règle)","Chevauchement : "&amp;H29&amp;" règles")))</f>
        <v/>
      </c>
      <c r="K29" s="9" t="str">
        <f aca="false">IF(OR($F29="",G29=""),"",IF(J29=G29,"OK","Échec"))</f>
        <v/>
      </c>
      <c r="L29" s="6" t="str">
        <f aca="false">IF($F29="","",SUMPRODUCT(('Table de décision'!$A$2:$A$30&lt;&gt;"")*('Table de décision'!$N$2:$N$30="Oui")*((('Table de décision'!$B$2:$B$30="Tous")+('Table de décision'!$B$2:$B$30=$C29))&gt;0)*((('Table de décision'!$C$2:$C$30="Tous")+('Table de décision'!$C$2:$C$30=$D29))&gt;0)*((('Table de décision'!$D$2:$D$30="Toutes")+('Table de décision'!$D$2:$D$30=$E29)+(('Table de décision'!$D$2:$D$30="Hors informatique")*($E29&lt;&gt;"Informatique")))&gt;0)*((('Table de décision'!$E$2:$E$30="")+($F29&gt;='Table de décision'!$E$2:$E$30))&gt;0)*((('Table de décision'!$F$2:$F$30="")+($F29&lt;'Table de décision'!$F$2:$F$30))&gt;0)*(ROW('Table de décision'!$A$2:$A$30)-1)))</f>
        <v/>
      </c>
    </row>
    <row r="30" customFormat="false" ht="31.5" hidden="false" customHeight="true" outlineLevel="0" collapsed="false">
      <c r="A30" s="2"/>
      <c r="B30" s="2"/>
      <c r="C30" s="2"/>
      <c r="D30" s="2"/>
      <c r="E30" s="2"/>
      <c r="F30" s="4"/>
      <c r="G30" s="2"/>
      <c r="H30" s="6" t="str">
        <f aca="false">IF($F30="","",SUMPRODUCT(('Table de décision'!$A$2:$A$30&lt;&gt;"")*('Table de décision'!$N$2:$N$30="Oui")*((('Table de décision'!$B$2:$B$30="Tous")+('Table de décision'!$B$2:$B$30=$C30))&gt;0)*((('Table de décision'!$C$2:$C$30="Tous")+('Table de décision'!$C$2:$C$30=$D30))&gt;0)*((('Table de décision'!$D$2:$D$30="Toutes")+('Table de décision'!$D$2:$D$30=$E30)+(('Table de décision'!$D$2:$D$30="Hors informatique")*($E30&lt;&gt;"Informatique")))&gt;0)*((('Table de décision'!$E$2:$E$30="")+($F30&gt;='Table de décision'!$E$2:$E$30))&gt;0)*((('Table de décision'!$F$2:$F$30="")+($F30&lt;'Table de décision'!$F$2:$F$30))&gt;0)))</f>
        <v/>
      </c>
      <c r="I30" s="6" t="str">
        <f aca="false">IF($F30="","",IF(H30=1,INDEX('Table de décision'!$A$2:$A$30,L30),IF(H30=0,"Aucune règle","Chevauchement")))</f>
        <v/>
      </c>
      <c r="J30" s="6" t="str">
        <f aca="false">IF($F30="","",IF(H30=1,INDEX('Table de décision'!$G$2:$G$30,L30),IF(H30=0,"Revue humaine (aucune règle)","Chevauchement : "&amp;H30&amp;" règles")))</f>
        <v/>
      </c>
      <c r="K30" s="9" t="str">
        <f aca="false">IF(OR($F30="",G30=""),"",IF(J30=G30,"OK","Échec"))</f>
        <v/>
      </c>
      <c r="L30" s="6" t="str">
        <f aca="false">IF($F30="","",SUMPRODUCT(('Table de décision'!$A$2:$A$30&lt;&gt;"")*('Table de décision'!$N$2:$N$30="Oui")*((('Table de décision'!$B$2:$B$30="Tous")+('Table de décision'!$B$2:$B$30=$C30))&gt;0)*((('Table de décision'!$C$2:$C$30="Tous")+('Table de décision'!$C$2:$C$30=$D30))&gt;0)*((('Table de décision'!$D$2:$D$30="Toutes")+('Table de décision'!$D$2:$D$30=$E30)+(('Table de décision'!$D$2:$D$30="Hors informatique")*($E30&lt;&gt;"Informatique")))&gt;0)*((('Table de décision'!$E$2:$E$30="")+($F30&gt;='Table de décision'!$E$2:$E$30))&gt;0)*((('Table de décision'!$F$2:$F$30="")+($F30&lt;'Table de décision'!$F$2:$F$30))&gt;0)*(ROW('Table de décision'!$A$2:$A$30)-1)))</f>
        <v/>
      </c>
    </row>
    <row r="31" customFormat="false" ht="31.5" hidden="false" customHeight="true" outlineLevel="0" collapsed="false">
      <c r="A31" s="3"/>
      <c r="B31" s="3"/>
      <c r="C31" s="3"/>
      <c r="D31" s="3"/>
      <c r="E31" s="3"/>
      <c r="F31" s="7"/>
      <c r="G31" s="3"/>
      <c r="H31" s="6" t="str">
        <f aca="false">IF($F31="","",SUMPRODUCT(('Table de décision'!$A$2:$A$30&lt;&gt;"")*('Table de décision'!$N$2:$N$30="Oui")*((('Table de décision'!$B$2:$B$30="Tous")+('Table de décision'!$B$2:$B$30=$C31))&gt;0)*((('Table de décision'!$C$2:$C$30="Tous")+('Table de décision'!$C$2:$C$30=$D31))&gt;0)*((('Table de décision'!$D$2:$D$30="Toutes")+('Table de décision'!$D$2:$D$30=$E31)+(('Table de décision'!$D$2:$D$30="Hors informatique")*($E31&lt;&gt;"Informatique")))&gt;0)*((('Table de décision'!$E$2:$E$30="")+($F31&gt;='Table de décision'!$E$2:$E$30))&gt;0)*((('Table de décision'!$F$2:$F$30="")+($F31&lt;'Table de décision'!$F$2:$F$30))&gt;0)))</f>
        <v/>
      </c>
      <c r="I31" s="6" t="str">
        <f aca="false">IF($F31="","",IF(H31=1,INDEX('Table de décision'!$A$2:$A$30,L31),IF(H31=0,"Aucune règle","Chevauchement")))</f>
        <v/>
      </c>
      <c r="J31" s="6" t="str">
        <f aca="false">IF($F31="","",IF(H31=1,INDEX('Table de décision'!$G$2:$G$30,L31),IF(H31=0,"Revue humaine (aucune règle)","Chevauchement : "&amp;H31&amp;" règles")))</f>
        <v/>
      </c>
      <c r="K31" s="9" t="str">
        <f aca="false">IF(OR($F31="",G31=""),"",IF(J31=G31,"OK","Échec"))</f>
        <v/>
      </c>
      <c r="L31" s="6" t="str">
        <f aca="false">IF($F31="","",SUMPRODUCT(('Table de décision'!$A$2:$A$30&lt;&gt;"")*('Table de décision'!$N$2:$N$30="Oui")*((('Table de décision'!$B$2:$B$30="Tous")+('Table de décision'!$B$2:$B$30=$C31))&gt;0)*((('Table de décision'!$C$2:$C$30="Tous")+('Table de décision'!$C$2:$C$30=$D31))&gt;0)*((('Table de décision'!$D$2:$D$30="Toutes")+('Table de décision'!$D$2:$D$30=$E31)+(('Table de décision'!$D$2:$D$30="Hors informatique")*($E31&lt;&gt;"Informatique")))&gt;0)*((('Table de décision'!$E$2:$E$30="")+($F31&gt;='Table de décision'!$E$2:$E$30))&gt;0)*((('Table de décision'!$F$2:$F$30="")+($F31&lt;'Table de décision'!$F$2:$F$30))&gt;0)*(ROW('Table de décision'!$A$2:$A$30)-1)))</f>
        <v/>
      </c>
    </row>
    <row r="32" customFormat="false" ht="31.5" hidden="false" customHeight="true" outlineLevel="0" collapsed="false">
      <c r="A32" s="2"/>
      <c r="B32" s="2"/>
      <c r="C32" s="2"/>
      <c r="D32" s="2"/>
      <c r="E32" s="2"/>
      <c r="F32" s="4"/>
      <c r="G32" s="2"/>
      <c r="H32" s="6" t="str">
        <f aca="false">IF($F32="","",SUMPRODUCT(('Table de décision'!$A$2:$A$30&lt;&gt;"")*('Table de décision'!$N$2:$N$30="Oui")*((('Table de décision'!$B$2:$B$30="Tous")+('Table de décision'!$B$2:$B$30=$C32))&gt;0)*((('Table de décision'!$C$2:$C$30="Tous")+('Table de décision'!$C$2:$C$30=$D32))&gt;0)*((('Table de décision'!$D$2:$D$30="Toutes")+('Table de décision'!$D$2:$D$30=$E32)+(('Table de décision'!$D$2:$D$30="Hors informatique")*($E32&lt;&gt;"Informatique")))&gt;0)*((('Table de décision'!$E$2:$E$30="")+($F32&gt;='Table de décision'!$E$2:$E$30))&gt;0)*((('Table de décision'!$F$2:$F$30="")+($F32&lt;'Table de décision'!$F$2:$F$30))&gt;0)))</f>
        <v/>
      </c>
      <c r="I32" s="6" t="str">
        <f aca="false">IF($F32="","",IF(H32=1,INDEX('Table de décision'!$A$2:$A$30,L32),IF(H32=0,"Aucune règle","Chevauchement")))</f>
        <v/>
      </c>
      <c r="J32" s="6" t="str">
        <f aca="false">IF($F32="","",IF(H32=1,INDEX('Table de décision'!$G$2:$G$30,L32),IF(H32=0,"Revue humaine (aucune règle)","Chevauchement : "&amp;H32&amp;" règles")))</f>
        <v/>
      </c>
      <c r="K32" s="9" t="str">
        <f aca="false">IF(OR($F32="",G32=""),"",IF(J32=G32,"OK","Échec"))</f>
        <v/>
      </c>
      <c r="L32" s="6" t="str">
        <f aca="false">IF($F32="","",SUMPRODUCT(('Table de décision'!$A$2:$A$30&lt;&gt;"")*('Table de décision'!$N$2:$N$30="Oui")*((('Table de décision'!$B$2:$B$30="Tous")+('Table de décision'!$B$2:$B$30=$C32))&gt;0)*((('Table de décision'!$C$2:$C$30="Tous")+('Table de décision'!$C$2:$C$30=$D32))&gt;0)*((('Table de décision'!$D$2:$D$30="Toutes")+('Table de décision'!$D$2:$D$30=$E32)+(('Table de décision'!$D$2:$D$30="Hors informatique")*($E32&lt;&gt;"Informatique")))&gt;0)*((('Table de décision'!$E$2:$E$30="")+($F32&gt;='Table de décision'!$E$2:$E$30))&gt;0)*((('Table de décision'!$F$2:$F$30="")+($F32&lt;'Table de décision'!$F$2:$F$30))&gt;0)*(ROW('Table de décision'!$A$2:$A$30)-1)))</f>
        <v/>
      </c>
    </row>
    <row r="33" customFormat="false" ht="31.5" hidden="false" customHeight="true" outlineLevel="0" collapsed="false">
      <c r="A33" s="3"/>
      <c r="B33" s="3"/>
      <c r="C33" s="3"/>
      <c r="D33" s="3"/>
      <c r="E33" s="3"/>
      <c r="F33" s="7"/>
      <c r="G33" s="3"/>
      <c r="H33" s="6" t="str">
        <f aca="false">IF($F33="","",SUMPRODUCT(('Table de décision'!$A$2:$A$30&lt;&gt;"")*('Table de décision'!$N$2:$N$30="Oui")*((('Table de décision'!$B$2:$B$30="Tous")+('Table de décision'!$B$2:$B$30=$C33))&gt;0)*((('Table de décision'!$C$2:$C$30="Tous")+('Table de décision'!$C$2:$C$30=$D33))&gt;0)*((('Table de décision'!$D$2:$D$30="Toutes")+('Table de décision'!$D$2:$D$30=$E33)+(('Table de décision'!$D$2:$D$30="Hors informatique")*($E33&lt;&gt;"Informatique")))&gt;0)*((('Table de décision'!$E$2:$E$30="")+($F33&gt;='Table de décision'!$E$2:$E$30))&gt;0)*((('Table de décision'!$F$2:$F$30="")+($F33&lt;'Table de décision'!$F$2:$F$30))&gt;0)))</f>
        <v/>
      </c>
      <c r="I33" s="6" t="str">
        <f aca="false">IF($F33="","",IF(H33=1,INDEX('Table de décision'!$A$2:$A$30,L33),IF(H33=0,"Aucune règle","Chevauchement")))</f>
        <v/>
      </c>
      <c r="J33" s="6" t="str">
        <f aca="false">IF($F33="","",IF(H33=1,INDEX('Table de décision'!$G$2:$G$30,L33),IF(H33=0,"Revue humaine (aucune règle)","Chevauchement : "&amp;H33&amp;" règles")))</f>
        <v/>
      </c>
      <c r="K33" s="9" t="str">
        <f aca="false">IF(OR($F33="",G33=""),"",IF(J33=G33,"OK","Échec"))</f>
        <v/>
      </c>
      <c r="L33" s="6" t="str">
        <f aca="false">IF($F33="","",SUMPRODUCT(('Table de décision'!$A$2:$A$30&lt;&gt;"")*('Table de décision'!$N$2:$N$30="Oui")*((('Table de décision'!$B$2:$B$30="Tous")+('Table de décision'!$B$2:$B$30=$C33))&gt;0)*((('Table de décision'!$C$2:$C$30="Tous")+('Table de décision'!$C$2:$C$30=$D33))&gt;0)*((('Table de décision'!$D$2:$D$30="Toutes")+('Table de décision'!$D$2:$D$30=$E33)+(('Table de décision'!$D$2:$D$30="Hors informatique")*($E33&lt;&gt;"Informatique")))&gt;0)*((('Table de décision'!$E$2:$E$30="")+($F33&gt;='Table de décision'!$E$2:$E$30))&gt;0)*((('Table de décision'!$F$2:$F$30="")+($F33&lt;'Table de décision'!$F$2:$F$30))&gt;0)*(ROW('Table de décision'!$A$2:$A$30)-1)))</f>
        <v/>
      </c>
    </row>
    <row r="34" customFormat="false" ht="31.5" hidden="false" customHeight="true" outlineLevel="0" collapsed="false">
      <c r="A34" s="2"/>
      <c r="B34" s="2"/>
      <c r="C34" s="2"/>
      <c r="D34" s="2"/>
      <c r="E34" s="2"/>
      <c r="F34" s="4"/>
      <c r="G34" s="2"/>
      <c r="H34" s="6" t="str">
        <f aca="false">IF($F34="","",SUMPRODUCT(('Table de décision'!$A$2:$A$30&lt;&gt;"")*('Table de décision'!$N$2:$N$30="Oui")*((('Table de décision'!$B$2:$B$30="Tous")+('Table de décision'!$B$2:$B$30=$C34))&gt;0)*((('Table de décision'!$C$2:$C$30="Tous")+('Table de décision'!$C$2:$C$30=$D34))&gt;0)*((('Table de décision'!$D$2:$D$30="Toutes")+('Table de décision'!$D$2:$D$30=$E34)+(('Table de décision'!$D$2:$D$30="Hors informatique")*($E34&lt;&gt;"Informatique")))&gt;0)*((('Table de décision'!$E$2:$E$30="")+($F34&gt;='Table de décision'!$E$2:$E$30))&gt;0)*((('Table de décision'!$F$2:$F$30="")+($F34&lt;'Table de décision'!$F$2:$F$30))&gt;0)))</f>
        <v/>
      </c>
      <c r="I34" s="6" t="str">
        <f aca="false">IF($F34="","",IF(H34=1,INDEX('Table de décision'!$A$2:$A$30,L34),IF(H34=0,"Aucune règle","Chevauchement")))</f>
        <v/>
      </c>
      <c r="J34" s="6" t="str">
        <f aca="false">IF($F34="","",IF(H34=1,INDEX('Table de décision'!$G$2:$G$30,L34),IF(H34=0,"Revue humaine (aucune règle)","Chevauchement : "&amp;H34&amp;" règles")))</f>
        <v/>
      </c>
      <c r="K34" s="9" t="str">
        <f aca="false">IF(OR($F34="",G34=""),"",IF(J34=G34,"OK","Échec"))</f>
        <v/>
      </c>
      <c r="L34" s="6" t="str">
        <f aca="false">IF($F34="","",SUMPRODUCT(('Table de décision'!$A$2:$A$30&lt;&gt;"")*('Table de décision'!$N$2:$N$30="Oui")*((('Table de décision'!$B$2:$B$30="Tous")+('Table de décision'!$B$2:$B$30=$C34))&gt;0)*((('Table de décision'!$C$2:$C$30="Tous")+('Table de décision'!$C$2:$C$30=$D34))&gt;0)*((('Table de décision'!$D$2:$D$30="Toutes")+('Table de décision'!$D$2:$D$30=$E34)+(('Table de décision'!$D$2:$D$30="Hors informatique")*($E34&lt;&gt;"Informatique")))&gt;0)*((('Table de décision'!$E$2:$E$30="")+($F34&gt;='Table de décision'!$E$2:$E$30))&gt;0)*((('Table de décision'!$F$2:$F$30="")+($F34&lt;'Table de décision'!$F$2:$F$30))&gt;0)*(ROW('Table de décision'!$A$2:$A$30)-1)))</f>
        <v/>
      </c>
    </row>
    <row r="35" customFormat="false" ht="31.5" hidden="false" customHeight="true" outlineLevel="0" collapsed="false">
      <c r="A35" s="3"/>
      <c r="B35" s="3"/>
      <c r="C35" s="3"/>
      <c r="D35" s="3"/>
      <c r="E35" s="3"/>
      <c r="F35" s="7"/>
      <c r="G35" s="3"/>
      <c r="H35" s="6" t="str">
        <f aca="false">IF($F35="","",SUMPRODUCT(('Table de décision'!$A$2:$A$30&lt;&gt;"")*('Table de décision'!$N$2:$N$30="Oui")*((('Table de décision'!$B$2:$B$30="Tous")+('Table de décision'!$B$2:$B$30=$C35))&gt;0)*((('Table de décision'!$C$2:$C$30="Tous")+('Table de décision'!$C$2:$C$30=$D35))&gt;0)*((('Table de décision'!$D$2:$D$30="Toutes")+('Table de décision'!$D$2:$D$30=$E35)+(('Table de décision'!$D$2:$D$30="Hors informatique")*($E35&lt;&gt;"Informatique")))&gt;0)*((('Table de décision'!$E$2:$E$30="")+($F35&gt;='Table de décision'!$E$2:$E$30))&gt;0)*((('Table de décision'!$F$2:$F$30="")+($F35&lt;'Table de décision'!$F$2:$F$30))&gt;0)))</f>
        <v/>
      </c>
      <c r="I35" s="6" t="str">
        <f aca="false">IF($F35="","",IF(H35=1,INDEX('Table de décision'!$A$2:$A$30,L35),IF(H35=0,"Aucune règle","Chevauchement")))</f>
        <v/>
      </c>
      <c r="J35" s="6" t="str">
        <f aca="false">IF($F35="","",IF(H35=1,INDEX('Table de décision'!$G$2:$G$30,L35),IF(H35=0,"Revue humaine (aucune règle)","Chevauchement : "&amp;H35&amp;" règles")))</f>
        <v/>
      </c>
      <c r="K35" s="9" t="str">
        <f aca="false">IF(OR($F35="",G35=""),"",IF(J35=G35,"OK","Échec"))</f>
        <v/>
      </c>
      <c r="L35" s="6" t="str">
        <f aca="false">IF($F35="","",SUMPRODUCT(('Table de décision'!$A$2:$A$30&lt;&gt;"")*('Table de décision'!$N$2:$N$30="Oui")*((('Table de décision'!$B$2:$B$30="Tous")+('Table de décision'!$B$2:$B$30=$C35))&gt;0)*((('Table de décision'!$C$2:$C$30="Tous")+('Table de décision'!$C$2:$C$30=$D35))&gt;0)*((('Table de décision'!$D$2:$D$30="Toutes")+('Table de décision'!$D$2:$D$30=$E35)+(('Table de décision'!$D$2:$D$30="Hors informatique")*($E35&lt;&gt;"Informatique")))&gt;0)*((('Table de décision'!$E$2:$E$30="")+($F35&gt;='Table de décision'!$E$2:$E$30))&gt;0)*((('Table de décision'!$F$2:$F$30="")+($F35&lt;'Table de décision'!$F$2:$F$30))&gt;0)*(ROW('Table de décision'!$A$2:$A$30)-1)))</f>
        <v/>
      </c>
    </row>
    <row r="36" customFormat="false" ht="31.5" hidden="false" customHeight="true" outlineLevel="0" collapsed="false">
      <c r="A36" s="2"/>
      <c r="B36" s="2"/>
      <c r="C36" s="2"/>
      <c r="D36" s="2"/>
      <c r="E36" s="2"/>
      <c r="F36" s="4"/>
      <c r="G36" s="2"/>
      <c r="H36" s="6" t="str">
        <f aca="false">IF($F36="","",SUMPRODUCT(('Table de décision'!$A$2:$A$30&lt;&gt;"")*('Table de décision'!$N$2:$N$30="Oui")*((('Table de décision'!$B$2:$B$30="Tous")+('Table de décision'!$B$2:$B$30=$C36))&gt;0)*((('Table de décision'!$C$2:$C$30="Tous")+('Table de décision'!$C$2:$C$30=$D36))&gt;0)*((('Table de décision'!$D$2:$D$30="Toutes")+('Table de décision'!$D$2:$D$30=$E36)+(('Table de décision'!$D$2:$D$30="Hors informatique")*($E36&lt;&gt;"Informatique")))&gt;0)*((('Table de décision'!$E$2:$E$30="")+($F36&gt;='Table de décision'!$E$2:$E$30))&gt;0)*((('Table de décision'!$F$2:$F$30="")+($F36&lt;'Table de décision'!$F$2:$F$30))&gt;0)))</f>
        <v/>
      </c>
      <c r="I36" s="6" t="str">
        <f aca="false">IF($F36="","",IF(H36=1,INDEX('Table de décision'!$A$2:$A$30,L36),IF(H36=0,"Aucune règle","Chevauchement")))</f>
        <v/>
      </c>
      <c r="J36" s="6" t="str">
        <f aca="false">IF($F36="","",IF(H36=1,INDEX('Table de décision'!$G$2:$G$30,L36),IF(H36=0,"Revue humaine (aucune règle)","Chevauchement : "&amp;H36&amp;" règles")))</f>
        <v/>
      </c>
      <c r="K36" s="9" t="str">
        <f aca="false">IF(OR($F36="",G36=""),"",IF(J36=G36,"OK","Échec"))</f>
        <v/>
      </c>
      <c r="L36" s="6" t="str">
        <f aca="false">IF($F36="","",SUMPRODUCT(('Table de décision'!$A$2:$A$30&lt;&gt;"")*('Table de décision'!$N$2:$N$30="Oui")*((('Table de décision'!$B$2:$B$30="Tous")+('Table de décision'!$B$2:$B$30=$C36))&gt;0)*((('Table de décision'!$C$2:$C$30="Tous")+('Table de décision'!$C$2:$C$30=$D36))&gt;0)*((('Table de décision'!$D$2:$D$30="Toutes")+('Table de décision'!$D$2:$D$30=$E36)+(('Table de décision'!$D$2:$D$30="Hors informatique")*($E36&lt;&gt;"Informatique")))&gt;0)*((('Table de décision'!$E$2:$E$30="")+($F36&gt;='Table de décision'!$E$2:$E$30))&gt;0)*((('Table de décision'!$F$2:$F$30="")+($F36&lt;'Table de décision'!$F$2:$F$30))&gt;0)*(ROW('Table de décision'!$A$2:$A$30)-1)))</f>
        <v/>
      </c>
    </row>
    <row r="37" customFormat="false" ht="31.5" hidden="false" customHeight="true" outlineLevel="0" collapsed="false">
      <c r="A37" s="3"/>
      <c r="B37" s="3"/>
      <c r="C37" s="3"/>
      <c r="D37" s="3"/>
      <c r="E37" s="3"/>
      <c r="F37" s="7"/>
      <c r="G37" s="3"/>
      <c r="H37" s="6" t="str">
        <f aca="false">IF($F37="","",SUMPRODUCT(('Table de décision'!$A$2:$A$30&lt;&gt;"")*('Table de décision'!$N$2:$N$30="Oui")*((('Table de décision'!$B$2:$B$30="Tous")+('Table de décision'!$B$2:$B$30=$C37))&gt;0)*((('Table de décision'!$C$2:$C$30="Tous")+('Table de décision'!$C$2:$C$30=$D37))&gt;0)*((('Table de décision'!$D$2:$D$30="Toutes")+('Table de décision'!$D$2:$D$30=$E37)+(('Table de décision'!$D$2:$D$30="Hors informatique")*($E37&lt;&gt;"Informatique")))&gt;0)*((('Table de décision'!$E$2:$E$30="")+($F37&gt;='Table de décision'!$E$2:$E$30))&gt;0)*((('Table de décision'!$F$2:$F$30="")+($F37&lt;'Table de décision'!$F$2:$F$30))&gt;0)))</f>
        <v/>
      </c>
      <c r="I37" s="6" t="str">
        <f aca="false">IF($F37="","",IF(H37=1,INDEX('Table de décision'!$A$2:$A$30,L37),IF(H37=0,"Aucune règle","Chevauchement")))</f>
        <v/>
      </c>
      <c r="J37" s="6" t="str">
        <f aca="false">IF($F37="","",IF(H37=1,INDEX('Table de décision'!$G$2:$G$30,L37),IF(H37=0,"Revue humaine (aucune règle)","Chevauchement : "&amp;H37&amp;" règles")))</f>
        <v/>
      </c>
      <c r="K37" s="9" t="str">
        <f aca="false">IF(OR($F37="",G37=""),"",IF(J37=G37,"OK","Échec"))</f>
        <v/>
      </c>
      <c r="L37" s="6" t="str">
        <f aca="false">IF($F37="","",SUMPRODUCT(('Table de décision'!$A$2:$A$30&lt;&gt;"")*('Table de décision'!$N$2:$N$30="Oui")*((('Table de décision'!$B$2:$B$30="Tous")+('Table de décision'!$B$2:$B$30=$C37))&gt;0)*((('Table de décision'!$C$2:$C$30="Tous")+('Table de décision'!$C$2:$C$30=$D37))&gt;0)*((('Table de décision'!$D$2:$D$30="Toutes")+('Table de décision'!$D$2:$D$30=$E37)+(('Table de décision'!$D$2:$D$30="Hors informatique")*($E37&lt;&gt;"Informatique")))&gt;0)*((('Table de décision'!$E$2:$E$30="")+($F37&gt;='Table de décision'!$E$2:$E$30))&gt;0)*((('Table de décision'!$F$2:$F$30="")+($F37&lt;'Table de décision'!$F$2:$F$30))&gt;0)*(ROW('Table de décision'!$A$2:$A$30)-1)))</f>
        <v/>
      </c>
    </row>
    <row r="38" customFormat="false" ht="31.5" hidden="false" customHeight="true" outlineLevel="0" collapsed="false">
      <c r="A38" s="2"/>
      <c r="B38" s="2"/>
      <c r="C38" s="2"/>
      <c r="D38" s="2"/>
      <c r="E38" s="2"/>
      <c r="F38" s="4"/>
      <c r="G38" s="2"/>
      <c r="H38" s="6" t="str">
        <f aca="false">IF($F38="","",SUMPRODUCT(('Table de décision'!$A$2:$A$30&lt;&gt;"")*('Table de décision'!$N$2:$N$30="Oui")*((('Table de décision'!$B$2:$B$30="Tous")+('Table de décision'!$B$2:$B$30=$C38))&gt;0)*((('Table de décision'!$C$2:$C$30="Tous")+('Table de décision'!$C$2:$C$30=$D38))&gt;0)*((('Table de décision'!$D$2:$D$30="Toutes")+('Table de décision'!$D$2:$D$30=$E38)+(('Table de décision'!$D$2:$D$30="Hors informatique")*($E38&lt;&gt;"Informatique")))&gt;0)*((('Table de décision'!$E$2:$E$30="")+($F38&gt;='Table de décision'!$E$2:$E$30))&gt;0)*((('Table de décision'!$F$2:$F$30="")+($F38&lt;'Table de décision'!$F$2:$F$30))&gt;0)))</f>
        <v/>
      </c>
      <c r="I38" s="6" t="str">
        <f aca="false">IF($F38="","",IF(H38=1,INDEX('Table de décision'!$A$2:$A$30,L38),IF(H38=0,"Aucune règle","Chevauchement")))</f>
        <v/>
      </c>
      <c r="J38" s="6" t="str">
        <f aca="false">IF($F38="","",IF(H38=1,INDEX('Table de décision'!$G$2:$G$30,L38),IF(H38=0,"Revue humaine (aucune règle)","Chevauchement : "&amp;H38&amp;" règles")))</f>
        <v/>
      </c>
      <c r="K38" s="9" t="str">
        <f aca="false">IF(OR($F38="",G38=""),"",IF(J38=G38,"OK","Échec"))</f>
        <v/>
      </c>
      <c r="L38" s="6" t="str">
        <f aca="false">IF($F38="","",SUMPRODUCT(('Table de décision'!$A$2:$A$30&lt;&gt;"")*('Table de décision'!$N$2:$N$30="Oui")*((('Table de décision'!$B$2:$B$30="Tous")+('Table de décision'!$B$2:$B$30=$C38))&gt;0)*((('Table de décision'!$C$2:$C$30="Tous")+('Table de décision'!$C$2:$C$30=$D38))&gt;0)*((('Table de décision'!$D$2:$D$30="Toutes")+('Table de décision'!$D$2:$D$30=$E38)+(('Table de décision'!$D$2:$D$30="Hors informatique")*($E38&lt;&gt;"Informatique")))&gt;0)*((('Table de décision'!$E$2:$E$30="")+($F38&gt;='Table de décision'!$E$2:$E$30))&gt;0)*((('Table de décision'!$F$2:$F$30="")+($F38&lt;'Table de décision'!$F$2:$F$30))&gt;0)*(ROW('Table de décision'!$A$2:$A$30)-1)))</f>
        <v/>
      </c>
    </row>
    <row r="39" customFormat="false" ht="31.5" hidden="false" customHeight="true" outlineLevel="0" collapsed="false">
      <c r="A39" s="3"/>
      <c r="B39" s="3"/>
      <c r="C39" s="3"/>
      <c r="D39" s="3"/>
      <c r="E39" s="3"/>
      <c r="F39" s="7"/>
      <c r="G39" s="3"/>
      <c r="H39" s="6" t="str">
        <f aca="false">IF($F39="","",SUMPRODUCT(('Table de décision'!$A$2:$A$30&lt;&gt;"")*('Table de décision'!$N$2:$N$30="Oui")*((('Table de décision'!$B$2:$B$30="Tous")+('Table de décision'!$B$2:$B$30=$C39))&gt;0)*((('Table de décision'!$C$2:$C$30="Tous")+('Table de décision'!$C$2:$C$30=$D39))&gt;0)*((('Table de décision'!$D$2:$D$30="Toutes")+('Table de décision'!$D$2:$D$30=$E39)+(('Table de décision'!$D$2:$D$30="Hors informatique")*($E39&lt;&gt;"Informatique")))&gt;0)*((('Table de décision'!$E$2:$E$30="")+($F39&gt;='Table de décision'!$E$2:$E$30))&gt;0)*((('Table de décision'!$F$2:$F$30="")+($F39&lt;'Table de décision'!$F$2:$F$30))&gt;0)))</f>
        <v/>
      </c>
      <c r="I39" s="6" t="str">
        <f aca="false">IF($F39="","",IF(H39=1,INDEX('Table de décision'!$A$2:$A$30,L39),IF(H39=0,"Aucune règle","Chevauchement")))</f>
        <v/>
      </c>
      <c r="J39" s="6" t="str">
        <f aca="false">IF($F39="","",IF(H39=1,INDEX('Table de décision'!$G$2:$G$30,L39),IF(H39=0,"Revue humaine (aucune règle)","Chevauchement : "&amp;H39&amp;" règles")))</f>
        <v/>
      </c>
      <c r="K39" s="9" t="str">
        <f aca="false">IF(OR($F39="",G39=""),"",IF(J39=G39,"OK","Échec"))</f>
        <v/>
      </c>
      <c r="L39" s="6" t="str">
        <f aca="false">IF($F39="","",SUMPRODUCT(('Table de décision'!$A$2:$A$30&lt;&gt;"")*('Table de décision'!$N$2:$N$30="Oui")*((('Table de décision'!$B$2:$B$30="Tous")+('Table de décision'!$B$2:$B$30=$C39))&gt;0)*((('Table de décision'!$C$2:$C$30="Tous")+('Table de décision'!$C$2:$C$30=$D39))&gt;0)*((('Table de décision'!$D$2:$D$30="Toutes")+('Table de décision'!$D$2:$D$30=$E39)+(('Table de décision'!$D$2:$D$30="Hors informatique")*($E39&lt;&gt;"Informatique")))&gt;0)*((('Table de décision'!$E$2:$E$30="")+($F39&gt;='Table de décision'!$E$2:$E$30))&gt;0)*((('Table de décision'!$F$2:$F$30="")+($F39&lt;'Table de décision'!$F$2:$F$30))&gt;0)*(ROW('Table de décision'!$A$2:$A$30)-1)))</f>
        <v/>
      </c>
    </row>
    <row r="40" customFormat="false" ht="31.5" hidden="false" customHeight="true" outlineLevel="0" collapsed="false">
      <c r="A40" s="2"/>
      <c r="B40" s="2"/>
      <c r="C40" s="2"/>
      <c r="D40" s="2"/>
      <c r="E40" s="2"/>
      <c r="F40" s="4"/>
      <c r="G40" s="2"/>
      <c r="H40" s="6" t="str">
        <f aca="false">IF($F40="","",SUMPRODUCT(('Table de décision'!$A$2:$A$30&lt;&gt;"")*('Table de décision'!$N$2:$N$30="Oui")*((('Table de décision'!$B$2:$B$30="Tous")+('Table de décision'!$B$2:$B$30=$C40))&gt;0)*((('Table de décision'!$C$2:$C$30="Tous")+('Table de décision'!$C$2:$C$30=$D40))&gt;0)*((('Table de décision'!$D$2:$D$30="Toutes")+('Table de décision'!$D$2:$D$30=$E40)+(('Table de décision'!$D$2:$D$30="Hors informatique")*($E40&lt;&gt;"Informatique")))&gt;0)*((('Table de décision'!$E$2:$E$30="")+($F40&gt;='Table de décision'!$E$2:$E$30))&gt;0)*((('Table de décision'!$F$2:$F$30="")+($F40&lt;'Table de décision'!$F$2:$F$30))&gt;0)))</f>
        <v/>
      </c>
      <c r="I40" s="6" t="str">
        <f aca="false">IF($F40="","",IF(H40=1,INDEX('Table de décision'!$A$2:$A$30,L40),IF(H40=0,"Aucune règle","Chevauchement")))</f>
        <v/>
      </c>
      <c r="J40" s="6" t="str">
        <f aca="false">IF($F40="","",IF(H40=1,INDEX('Table de décision'!$G$2:$G$30,L40),IF(H40=0,"Revue humaine (aucune règle)","Chevauchement : "&amp;H40&amp;" règles")))</f>
        <v/>
      </c>
      <c r="K40" s="9" t="str">
        <f aca="false">IF(OR($F40="",G40=""),"",IF(J40=G40,"OK","Échec"))</f>
        <v/>
      </c>
      <c r="L40" s="6" t="str">
        <f aca="false">IF($F40="","",SUMPRODUCT(('Table de décision'!$A$2:$A$30&lt;&gt;"")*('Table de décision'!$N$2:$N$30="Oui")*((('Table de décision'!$B$2:$B$30="Tous")+('Table de décision'!$B$2:$B$30=$C40))&gt;0)*((('Table de décision'!$C$2:$C$30="Tous")+('Table de décision'!$C$2:$C$30=$D40))&gt;0)*((('Table de décision'!$D$2:$D$30="Toutes")+('Table de décision'!$D$2:$D$30=$E40)+(('Table de décision'!$D$2:$D$30="Hors informatique")*($E40&lt;&gt;"Informatique")))&gt;0)*((('Table de décision'!$E$2:$E$30="")+($F40&gt;='Table de décision'!$E$2:$E$30))&gt;0)*((('Table de décision'!$F$2:$F$30="")+($F40&lt;'Table de décision'!$F$2:$F$30))&gt;0)*(ROW('Table de décision'!$A$2:$A$30)-1)))</f>
        <v/>
      </c>
    </row>
    <row r="41" customFormat="false" ht="31.5" hidden="false" customHeight="true" outlineLevel="0" collapsed="false">
      <c r="A41" s="3"/>
      <c r="B41" s="3"/>
      <c r="C41" s="3"/>
      <c r="D41" s="3"/>
      <c r="E41" s="3"/>
      <c r="F41" s="7"/>
      <c r="G41" s="3"/>
      <c r="H41" s="6" t="str">
        <f aca="false">IF($F41="","",SUMPRODUCT(('Table de décision'!$A$2:$A$30&lt;&gt;"")*('Table de décision'!$N$2:$N$30="Oui")*((('Table de décision'!$B$2:$B$30="Tous")+('Table de décision'!$B$2:$B$30=$C41))&gt;0)*((('Table de décision'!$C$2:$C$30="Tous")+('Table de décision'!$C$2:$C$30=$D41))&gt;0)*((('Table de décision'!$D$2:$D$30="Toutes")+('Table de décision'!$D$2:$D$30=$E41)+(('Table de décision'!$D$2:$D$30="Hors informatique")*($E41&lt;&gt;"Informatique")))&gt;0)*((('Table de décision'!$E$2:$E$30="")+($F41&gt;='Table de décision'!$E$2:$E$30))&gt;0)*((('Table de décision'!$F$2:$F$30="")+($F41&lt;'Table de décision'!$F$2:$F$30))&gt;0)))</f>
        <v/>
      </c>
      <c r="I41" s="6" t="str">
        <f aca="false">IF($F41="","",IF(H41=1,INDEX('Table de décision'!$A$2:$A$30,L41),IF(H41=0,"Aucune règle","Chevauchement")))</f>
        <v/>
      </c>
      <c r="J41" s="6" t="str">
        <f aca="false">IF($F41="","",IF(H41=1,INDEX('Table de décision'!$G$2:$G$30,L41),IF(H41=0,"Revue humaine (aucune règle)","Chevauchement : "&amp;H41&amp;" règles")))</f>
        <v/>
      </c>
      <c r="K41" s="9" t="str">
        <f aca="false">IF(OR($F41="",G41=""),"",IF(J41=G41,"OK","Échec"))</f>
        <v/>
      </c>
      <c r="L41" s="6" t="str">
        <f aca="false">IF($F41="","",SUMPRODUCT(('Table de décision'!$A$2:$A$30&lt;&gt;"")*('Table de décision'!$N$2:$N$30="Oui")*((('Table de décision'!$B$2:$B$30="Tous")+('Table de décision'!$B$2:$B$30=$C41))&gt;0)*((('Table de décision'!$C$2:$C$30="Tous")+('Table de décision'!$C$2:$C$30=$D41))&gt;0)*((('Table de décision'!$D$2:$D$30="Toutes")+('Table de décision'!$D$2:$D$30=$E41)+(('Table de décision'!$D$2:$D$30="Hors informatique")*($E41&lt;&gt;"Informatique")))&gt;0)*((('Table de décision'!$E$2:$E$30="")+($F41&gt;='Table de décision'!$E$2:$E$30))&gt;0)*((('Table de décision'!$F$2:$F$30="")+($F41&lt;'Table de décision'!$F$2:$F$30))&gt;0)*(ROW('Table de décision'!$A$2:$A$30)-1)))</f>
        <v/>
      </c>
    </row>
    <row r="42" customFormat="false" ht="31.5" hidden="false" customHeight="true" outlineLevel="0" collapsed="false">
      <c r="A42" s="2"/>
      <c r="B42" s="2"/>
      <c r="C42" s="2"/>
      <c r="D42" s="2"/>
      <c r="E42" s="2"/>
      <c r="F42" s="4"/>
      <c r="G42" s="2"/>
      <c r="H42" s="6" t="str">
        <f aca="false">IF($F42="","",SUMPRODUCT(('Table de décision'!$A$2:$A$30&lt;&gt;"")*('Table de décision'!$N$2:$N$30="Oui")*((('Table de décision'!$B$2:$B$30="Tous")+('Table de décision'!$B$2:$B$30=$C42))&gt;0)*((('Table de décision'!$C$2:$C$30="Tous")+('Table de décision'!$C$2:$C$30=$D42))&gt;0)*((('Table de décision'!$D$2:$D$30="Toutes")+('Table de décision'!$D$2:$D$30=$E42)+(('Table de décision'!$D$2:$D$30="Hors informatique")*($E42&lt;&gt;"Informatique")))&gt;0)*((('Table de décision'!$E$2:$E$30="")+($F42&gt;='Table de décision'!$E$2:$E$30))&gt;0)*((('Table de décision'!$F$2:$F$30="")+($F42&lt;'Table de décision'!$F$2:$F$30))&gt;0)))</f>
        <v/>
      </c>
      <c r="I42" s="6" t="str">
        <f aca="false">IF($F42="","",IF(H42=1,INDEX('Table de décision'!$A$2:$A$30,L42),IF(H42=0,"Aucune règle","Chevauchement")))</f>
        <v/>
      </c>
      <c r="J42" s="6" t="str">
        <f aca="false">IF($F42="","",IF(H42=1,INDEX('Table de décision'!$G$2:$G$30,L42),IF(H42=0,"Revue humaine (aucune règle)","Chevauchement : "&amp;H42&amp;" règles")))</f>
        <v/>
      </c>
      <c r="K42" s="9" t="str">
        <f aca="false">IF(OR($F42="",G42=""),"",IF(J42=G42,"OK","Échec"))</f>
        <v/>
      </c>
      <c r="L42" s="6" t="str">
        <f aca="false">IF($F42="","",SUMPRODUCT(('Table de décision'!$A$2:$A$30&lt;&gt;"")*('Table de décision'!$N$2:$N$30="Oui")*((('Table de décision'!$B$2:$B$30="Tous")+('Table de décision'!$B$2:$B$30=$C42))&gt;0)*((('Table de décision'!$C$2:$C$30="Tous")+('Table de décision'!$C$2:$C$30=$D42))&gt;0)*((('Table de décision'!$D$2:$D$30="Toutes")+('Table de décision'!$D$2:$D$30=$E42)+(('Table de décision'!$D$2:$D$30="Hors informatique")*($E42&lt;&gt;"Informatique")))&gt;0)*((('Table de décision'!$E$2:$E$30="")+($F42&gt;='Table de décision'!$E$2:$E$30))&gt;0)*((('Table de décision'!$F$2:$F$30="")+($F42&lt;'Table de décision'!$F$2:$F$30))&gt;0)*(ROW('Table de décision'!$A$2:$A$30)-1)))</f>
        <v/>
      </c>
    </row>
    <row r="43" customFormat="false" ht="31.5" hidden="false" customHeight="true" outlineLevel="0" collapsed="false">
      <c r="A43" s="3"/>
      <c r="B43" s="3"/>
      <c r="C43" s="3"/>
      <c r="D43" s="3"/>
      <c r="E43" s="3"/>
      <c r="F43" s="7"/>
      <c r="G43" s="3"/>
      <c r="H43" s="6" t="str">
        <f aca="false">IF($F43="","",SUMPRODUCT(('Table de décision'!$A$2:$A$30&lt;&gt;"")*('Table de décision'!$N$2:$N$30="Oui")*((('Table de décision'!$B$2:$B$30="Tous")+('Table de décision'!$B$2:$B$30=$C43))&gt;0)*((('Table de décision'!$C$2:$C$30="Tous")+('Table de décision'!$C$2:$C$30=$D43))&gt;0)*((('Table de décision'!$D$2:$D$30="Toutes")+('Table de décision'!$D$2:$D$30=$E43)+(('Table de décision'!$D$2:$D$30="Hors informatique")*($E43&lt;&gt;"Informatique")))&gt;0)*((('Table de décision'!$E$2:$E$30="")+($F43&gt;='Table de décision'!$E$2:$E$30))&gt;0)*((('Table de décision'!$F$2:$F$30="")+($F43&lt;'Table de décision'!$F$2:$F$30))&gt;0)))</f>
        <v/>
      </c>
      <c r="I43" s="6" t="str">
        <f aca="false">IF($F43="","",IF(H43=1,INDEX('Table de décision'!$A$2:$A$30,L43),IF(H43=0,"Aucune règle","Chevauchement")))</f>
        <v/>
      </c>
      <c r="J43" s="6" t="str">
        <f aca="false">IF($F43="","",IF(H43=1,INDEX('Table de décision'!$G$2:$G$30,L43),IF(H43=0,"Revue humaine (aucune règle)","Chevauchement : "&amp;H43&amp;" règles")))</f>
        <v/>
      </c>
      <c r="K43" s="9" t="str">
        <f aca="false">IF(OR($F43="",G43=""),"",IF(J43=G43,"OK","Échec"))</f>
        <v/>
      </c>
      <c r="L43" s="6" t="str">
        <f aca="false">IF($F43="","",SUMPRODUCT(('Table de décision'!$A$2:$A$30&lt;&gt;"")*('Table de décision'!$N$2:$N$30="Oui")*((('Table de décision'!$B$2:$B$30="Tous")+('Table de décision'!$B$2:$B$30=$C43))&gt;0)*((('Table de décision'!$C$2:$C$30="Tous")+('Table de décision'!$C$2:$C$30=$D43))&gt;0)*((('Table de décision'!$D$2:$D$30="Toutes")+('Table de décision'!$D$2:$D$30=$E43)+(('Table de décision'!$D$2:$D$30="Hors informatique")*($E43&lt;&gt;"Informatique")))&gt;0)*((('Table de décision'!$E$2:$E$30="")+($F43&gt;='Table de décision'!$E$2:$E$30))&gt;0)*((('Table de décision'!$F$2:$F$30="")+($F43&lt;'Table de décision'!$F$2:$F$30))&gt;0)*(ROW('Table de décision'!$A$2:$A$30)-1)))</f>
        <v/>
      </c>
    </row>
    <row r="44" customFormat="false" ht="31.5" hidden="false" customHeight="true" outlineLevel="0" collapsed="false">
      <c r="A44" s="2"/>
      <c r="B44" s="2"/>
      <c r="C44" s="2"/>
      <c r="D44" s="2"/>
      <c r="E44" s="2"/>
      <c r="F44" s="4"/>
      <c r="G44" s="2"/>
      <c r="H44" s="6" t="str">
        <f aca="false">IF($F44="","",SUMPRODUCT(('Table de décision'!$A$2:$A$30&lt;&gt;"")*('Table de décision'!$N$2:$N$30="Oui")*((('Table de décision'!$B$2:$B$30="Tous")+('Table de décision'!$B$2:$B$30=$C44))&gt;0)*((('Table de décision'!$C$2:$C$30="Tous")+('Table de décision'!$C$2:$C$30=$D44))&gt;0)*((('Table de décision'!$D$2:$D$30="Toutes")+('Table de décision'!$D$2:$D$30=$E44)+(('Table de décision'!$D$2:$D$30="Hors informatique")*($E44&lt;&gt;"Informatique")))&gt;0)*((('Table de décision'!$E$2:$E$30="")+($F44&gt;='Table de décision'!$E$2:$E$30))&gt;0)*((('Table de décision'!$F$2:$F$30="")+($F44&lt;'Table de décision'!$F$2:$F$30))&gt;0)))</f>
        <v/>
      </c>
      <c r="I44" s="6" t="str">
        <f aca="false">IF($F44="","",IF(H44=1,INDEX('Table de décision'!$A$2:$A$30,L44),IF(H44=0,"Aucune règle","Chevauchement")))</f>
        <v/>
      </c>
      <c r="J44" s="6" t="str">
        <f aca="false">IF($F44="","",IF(H44=1,INDEX('Table de décision'!$G$2:$G$30,L44),IF(H44=0,"Revue humaine (aucune règle)","Chevauchement : "&amp;H44&amp;" règles")))</f>
        <v/>
      </c>
      <c r="K44" s="9" t="str">
        <f aca="false">IF(OR($F44="",G44=""),"",IF(J44=G44,"OK","Échec"))</f>
        <v/>
      </c>
      <c r="L44" s="6" t="str">
        <f aca="false">IF($F44="","",SUMPRODUCT(('Table de décision'!$A$2:$A$30&lt;&gt;"")*('Table de décision'!$N$2:$N$30="Oui")*((('Table de décision'!$B$2:$B$30="Tous")+('Table de décision'!$B$2:$B$30=$C44))&gt;0)*((('Table de décision'!$C$2:$C$30="Tous")+('Table de décision'!$C$2:$C$30=$D44))&gt;0)*((('Table de décision'!$D$2:$D$30="Toutes")+('Table de décision'!$D$2:$D$30=$E44)+(('Table de décision'!$D$2:$D$30="Hors informatique")*($E44&lt;&gt;"Informatique")))&gt;0)*((('Table de décision'!$E$2:$E$30="")+($F44&gt;='Table de décision'!$E$2:$E$30))&gt;0)*((('Table de décision'!$F$2:$F$30="")+($F44&lt;'Table de décision'!$F$2:$F$30))&gt;0)*(ROW('Table de décision'!$A$2:$A$30)-1)))</f>
        <v/>
      </c>
    </row>
    <row r="45" customFormat="false" ht="31.5" hidden="false" customHeight="true" outlineLevel="0" collapsed="false">
      <c r="A45" s="3"/>
      <c r="B45" s="3"/>
      <c r="C45" s="3"/>
      <c r="D45" s="3"/>
      <c r="E45" s="3"/>
      <c r="F45" s="7"/>
      <c r="G45" s="3"/>
      <c r="H45" s="6" t="str">
        <f aca="false">IF($F45="","",SUMPRODUCT(('Table de décision'!$A$2:$A$30&lt;&gt;"")*('Table de décision'!$N$2:$N$30="Oui")*((('Table de décision'!$B$2:$B$30="Tous")+('Table de décision'!$B$2:$B$30=$C45))&gt;0)*((('Table de décision'!$C$2:$C$30="Tous")+('Table de décision'!$C$2:$C$30=$D45))&gt;0)*((('Table de décision'!$D$2:$D$30="Toutes")+('Table de décision'!$D$2:$D$30=$E45)+(('Table de décision'!$D$2:$D$30="Hors informatique")*($E45&lt;&gt;"Informatique")))&gt;0)*((('Table de décision'!$E$2:$E$30="")+($F45&gt;='Table de décision'!$E$2:$E$30))&gt;0)*((('Table de décision'!$F$2:$F$30="")+($F45&lt;'Table de décision'!$F$2:$F$30))&gt;0)))</f>
        <v/>
      </c>
      <c r="I45" s="6" t="str">
        <f aca="false">IF($F45="","",IF(H45=1,INDEX('Table de décision'!$A$2:$A$30,L45),IF(H45=0,"Aucune règle","Chevauchement")))</f>
        <v/>
      </c>
      <c r="J45" s="6" t="str">
        <f aca="false">IF($F45="","",IF(H45=1,INDEX('Table de décision'!$G$2:$G$30,L45),IF(H45=0,"Revue humaine (aucune règle)","Chevauchement : "&amp;H45&amp;" règles")))</f>
        <v/>
      </c>
      <c r="K45" s="9" t="str">
        <f aca="false">IF(OR($F45="",G45=""),"",IF(J45=G45,"OK","Échec"))</f>
        <v/>
      </c>
      <c r="L45" s="6" t="str">
        <f aca="false">IF($F45="","",SUMPRODUCT(('Table de décision'!$A$2:$A$30&lt;&gt;"")*('Table de décision'!$N$2:$N$30="Oui")*((('Table de décision'!$B$2:$B$30="Tous")+('Table de décision'!$B$2:$B$30=$C45))&gt;0)*((('Table de décision'!$C$2:$C$30="Tous")+('Table de décision'!$C$2:$C$30=$D45))&gt;0)*((('Table de décision'!$D$2:$D$30="Toutes")+('Table de décision'!$D$2:$D$30=$E45)+(('Table de décision'!$D$2:$D$30="Hors informatique")*($E45&lt;&gt;"Informatique")))&gt;0)*((('Table de décision'!$E$2:$E$30="")+($F45&gt;='Table de décision'!$E$2:$E$30))&gt;0)*((('Table de décision'!$F$2:$F$30="")+($F45&lt;'Table de décision'!$F$2:$F$30))&gt;0)*(ROW('Table de décision'!$A$2:$A$30)-1)))</f>
        <v/>
      </c>
    </row>
    <row r="46" customFormat="false" ht="31.5" hidden="false" customHeight="true" outlineLevel="0" collapsed="false">
      <c r="A46" s="2"/>
      <c r="B46" s="2"/>
      <c r="C46" s="2"/>
      <c r="D46" s="2"/>
      <c r="E46" s="2"/>
      <c r="F46" s="4"/>
      <c r="G46" s="2"/>
      <c r="H46" s="6" t="str">
        <f aca="false">IF($F46="","",SUMPRODUCT(('Table de décision'!$A$2:$A$30&lt;&gt;"")*('Table de décision'!$N$2:$N$30="Oui")*((('Table de décision'!$B$2:$B$30="Tous")+('Table de décision'!$B$2:$B$30=$C46))&gt;0)*((('Table de décision'!$C$2:$C$30="Tous")+('Table de décision'!$C$2:$C$30=$D46))&gt;0)*((('Table de décision'!$D$2:$D$30="Toutes")+('Table de décision'!$D$2:$D$30=$E46)+(('Table de décision'!$D$2:$D$30="Hors informatique")*($E46&lt;&gt;"Informatique")))&gt;0)*((('Table de décision'!$E$2:$E$30="")+($F46&gt;='Table de décision'!$E$2:$E$30))&gt;0)*((('Table de décision'!$F$2:$F$30="")+($F46&lt;'Table de décision'!$F$2:$F$30))&gt;0)))</f>
        <v/>
      </c>
      <c r="I46" s="6" t="str">
        <f aca="false">IF($F46="","",IF(H46=1,INDEX('Table de décision'!$A$2:$A$30,L46),IF(H46=0,"Aucune règle","Chevauchement")))</f>
        <v/>
      </c>
      <c r="J46" s="6" t="str">
        <f aca="false">IF($F46="","",IF(H46=1,INDEX('Table de décision'!$G$2:$G$30,L46),IF(H46=0,"Revue humaine (aucune règle)","Chevauchement : "&amp;H46&amp;" règles")))</f>
        <v/>
      </c>
      <c r="K46" s="9" t="str">
        <f aca="false">IF(OR($F46="",G46=""),"",IF(J46=G46,"OK","Échec"))</f>
        <v/>
      </c>
      <c r="L46" s="6" t="str">
        <f aca="false">IF($F46="","",SUMPRODUCT(('Table de décision'!$A$2:$A$30&lt;&gt;"")*('Table de décision'!$N$2:$N$30="Oui")*((('Table de décision'!$B$2:$B$30="Tous")+('Table de décision'!$B$2:$B$30=$C46))&gt;0)*((('Table de décision'!$C$2:$C$30="Tous")+('Table de décision'!$C$2:$C$30=$D46))&gt;0)*((('Table de décision'!$D$2:$D$30="Toutes")+('Table de décision'!$D$2:$D$30=$E46)+(('Table de décision'!$D$2:$D$30="Hors informatique")*($E46&lt;&gt;"Informatique")))&gt;0)*((('Table de décision'!$E$2:$E$30="")+($F46&gt;='Table de décision'!$E$2:$E$30))&gt;0)*((('Table de décision'!$F$2:$F$30="")+($F46&lt;'Table de décision'!$F$2:$F$30))&gt;0)*(ROW('Table de décision'!$A$2:$A$30)-1)))</f>
        <v/>
      </c>
    </row>
    <row r="47" customFormat="false" ht="31.5" hidden="false" customHeight="true" outlineLevel="0" collapsed="false">
      <c r="A47" s="3"/>
      <c r="B47" s="3"/>
      <c r="C47" s="3"/>
      <c r="D47" s="3"/>
      <c r="E47" s="3"/>
      <c r="F47" s="7"/>
      <c r="G47" s="3"/>
      <c r="H47" s="6" t="str">
        <f aca="false">IF($F47="","",SUMPRODUCT(('Table de décision'!$A$2:$A$30&lt;&gt;"")*('Table de décision'!$N$2:$N$30="Oui")*((('Table de décision'!$B$2:$B$30="Tous")+('Table de décision'!$B$2:$B$30=$C47))&gt;0)*((('Table de décision'!$C$2:$C$30="Tous")+('Table de décision'!$C$2:$C$30=$D47))&gt;0)*((('Table de décision'!$D$2:$D$30="Toutes")+('Table de décision'!$D$2:$D$30=$E47)+(('Table de décision'!$D$2:$D$30="Hors informatique")*($E47&lt;&gt;"Informatique")))&gt;0)*((('Table de décision'!$E$2:$E$30="")+($F47&gt;='Table de décision'!$E$2:$E$30))&gt;0)*((('Table de décision'!$F$2:$F$30="")+($F47&lt;'Table de décision'!$F$2:$F$30))&gt;0)))</f>
        <v/>
      </c>
      <c r="I47" s="6" t="str">
        <f aca="false">IF($F47="","",IF(H47=1,INDEX('Table de décision'!$A$2:$A$30,L47),IF(H47=0,"Aucune règle","Chevauchement")))</f>
        <v/>
      </c>
      <c r="J47" s="6" t="str">
        <f aca="false">IF($F47="","",IF(H47=1,INDEX('Table de décision'!$G$2:$G$30,L47),IF(H47=0,"Revue humaine (aucune règle)","Chevauchement : "&amp;H47&amp;" règles")))</f>
        <v/>
      </c>
      <c r="K47" s="9" t="str">
        <f aca="false">IF(OR($F47="",G47=""),"",IF(J47=G47,"OK","Échec"))</f>
        <v/>
      </c>
      <c r="L47" s="6" t="str">
        <f aca="false">IF($F47="","",SUMPRODUCT(('Table de décision'!$A$2:$A$30&lt;&gt;"")*('Table de décision'!$N$2:$N$30="Oui")*((('Table de décision'!$B$2:$B$30="Tous")+('Table de décision'!$B$2:$B$30=$C47))&gt;0)*((('Table de décision'!$C$2:$C$30="Tous")+('Table de décision'!$C$2:$C$30=$D47))&gt;0)*((('Table de décision'!$D$2:$D$30="Toutes")+('Table de décision'!$D$2:$D$30=$E47)+(('Table de décision'!$D$2:$D$30="Hors informatique")*($E47&lt;&gt;"Informatique")))&gt;0)*((('Table de décision'!$E$2:$E$30="")+($F47&gt;='Table de décision'!$E$2:$E$30))&gt;0)*((('Table de décision'!$F$2:$F$30="")+($F47&lt;'Table de décision'!$F$2:$F$30))&gt;0)*(ROW('Table de décision'!$A$2:$A$30)-1)))</f>
        <v/>
      </c>
    </row>
    <row r="48" customFormat="false" ht="31.5" hidden="false" customHeight="true" outlineLevel="0" collapsed="false">
      <c r="A48" s="2"/>
      <c r="B48" s="2"/>
      <c r="C48" s="2"/>
      <c r="D48" s="2"/>
      <c r="E48" s="2"/>
      <c r="F48" s="4"/>
      <c r="G48" s="2"/>
      <c r="H48" s="6" t="str">
        <f aca="false">IF($F48="","",SUMPRODUCT(('Table de décision'!$A$2:$A$30&lt;&gt;"")*('Table de décision'!$N$2:$N$30="Oui")*((('Table de décision'!$B$2:$B$30="Tous")+('Table de décision'!$B$2:$B$30=$C48))&gt;0)*((('Table de décision'!$C$2:$C$30="Tous")+('Table de décision'!$C$2:$C$30=$D48))&gt;0)*((('Table de décision'!$D$2:$D$30="Toutes")+('Table de décision'!$D$2:$D$30=$E48)+(('Table de décision'!$D$2:$D$30="Hors informatique")*($E48&lt;&gt;"Informatique")))&gt;0)*((('Table de décision'!$E$2:$E$30="")+($F48&gt;='Table de décision'!$E$2:$E$30))&gt;0)*((('Table de décision'!$F$2:$F$30="")+($F48&lt;'Table de décision'!$F$2:$F$30))&gt;0)))</f>
        <v/>
      </c>
      <c r="I48" s="6" t="str">
        <f aca="false">IF($F48="","",IF(H48=1,INDEX('Table de décision'!$A$2:$A$30,L48),IF(H48=0,"Aucune règle","Chevauchement")))</f>
        <v/>
      </c>
      <c r="J48" s="6" t="str">
        <f aca="false">IF($F48="","",IF(H48=1,INDEX('Table de décision'!$G$2:$G$30,L48),IF(H48=0,"Revue humaine (aucune règle)","Chevauchement : "&amp;H48&amp;" règles")))</f>
        <v/>
      </c>
      <c r="K48" s="9" t="str">
        <f aca="false">IF(OR($F48="",G48=""),"",IF(J48=G48,"OK","Échec"))</f>
        <v/>
      </c>
      <c r="L48" s="6" t="str">
        <f aca="false">IF($F48="","",SUMPRODUCT(('Table de décision'!$A$2:$A$30&lt;&gt;"")*('Table de décision'!$N$2:$N$30="Oui")*((('Table de décision'!$B$2:$B$30="Tous")+('Table de décision'!$B$2:$B$30=$C48))&gt;0)*((('Table de décision'!$C$2:$C$30="Tous")+('Table de décision'!$C$2:$C$30=$D48))&gt;0)*((('Table de décision'!$D$2:$D$30="Toutes")+('Table de décision'!$D$2:$D$30=$E48)+(('Table de décision'!$D$2:$D$30="Hors informatique")*($E48&lt;&gt;"Informatique")))&gt;0)*((('Table de décision'!$E$2:$E$30="")+($F48&gt;='Table de décision'!$E$2:$E$30))&gt;0)*((('Table de décision'!$F$2:$F$30="")+($F48&lt;'Table de décision'!$F$2:$F$30))&gt;0)*(ROW('Table de décision'!$A$2:$A$30)-1)))</f>
        <v/>
      </c>
    </row>
    <row r="49" customFormat="false" ht="31.5" hidden="false" customHeight="true" outlineLevel="0" collapsed="false">
      <c r="A49" s="3"/>
      <c r="B49" s="3"/>
      <c r="C49" s="3"/>
      <c r="D49" s="3"/>
      <c r="E49" s="3"/>
      <c r="F49" s="7"/>
      <c r="G49" s="3"/>
      <c r="H49" s="6" t="str">
        <f aca="false">IF($F49="","",SUMPRODUCT(('Table de décision'!$A$2:$A$30&lt;&gt;"")*('Table de décision'!$N$2:$N$30="Oui")*((('Table de décision'!$B$2:$B$30="Tous")+('Table de décision'!$B$2:$B$30=$C49))&gt;0)*((('Table de décision'!$C$2:$C$30="Tous")+('Table de décision'!$C$2:$C$30=$D49))&gt;0)*((('Table de décision'!$D$2:$D$30="Toutes")+('Table de décision'!$D$2:$D$30=$E49)+(('Table de décision'!$D$2:$D$30="Hors informatique")*($E49&lt;&gt;"Informatique")))&gt;0)*((('Table de décision'!$E$2:$E$30="")+($F49&gt;='Table de décision'!$E$2:$E$30))&gt;0)*((('Table de décision'!$F$2:$F$30="")+($F49&lt;'Table de décision'!$F$2:$F$30))&gt;0)))</f>
        <v/>
      </c>
      <c r="I49" s="6" t="str">
        <f aca="false">IF($F49="","",IF(H49=1,INDEX('Table de décision'!$A$2:$A$30,L49),IF(H49=0,"Aucune règle","Chevauchement")))</f>
        <v/>
      </c>
      <c r="J49" s="6" t="str">
        <f aca="false">IF($F49="","",IF(H49=1,INDEX('Table de décision'!$G$2:$G$30,L49),IF(H49=0,"Revue humaine (aucune règle)","Chevauchement : "&amp;H49&amp;" règles")))</f>
        <v/>
      </c>
      <c r="K49" s="9" t="str">
        <f aca="false">IF(OR($F49="",G49=""),"",IF(J49=G49,"OK","Échec"))</f>
        <v/>
      </c>
      <c r="L49" s="6" t="str">
        <f aca="false">IF($F49="","",SUMPRODUCT(('Table de décision'!$A$2:$A$30&lt;&gt;"")*('Table de décision'!$N$2:$N$30="Oui")*((('Table de décision'!$B$2:$B$30="Tous")+('Table de décision'!$B$2:$B$30=$C49))&gt;0)*((('Table de décision'!$C$2:$C$30="Tous")+('Table de décision'!$C$2:$C$30=$D49))&gt;0)*((('Table de décision'!$D$2:$D$30="Toutes")+('Table de décision'!$D$2:$D$30=$E49)+(('Table de décision'!$D$2:$D$30="Hors informatique")*($E49&lt;&gt;"Informatique")))&gt;0)*((('Table de décision'!$E$2:$E$30="")+($F49&gt;='Table de décision'!$E$2:$E$30))&gt;0)*((('Table de décision'!$F$2:$F$30="")+($F49&lt;'Table de décision'!$F$2:$F$30))&gt;0)*(ROW('Table de décision'!$A$2:$A$30)-1)))</f>
        <v/>
      </c>
    </row>
    <row r="50" customFormat="false" ht="31.5" hidden="false" customHeight="true" outlineLevel="0" collapsed="false">
      <c r="A50" s="2"/>
      <c r="B50" s="2"/>
      <c r="C50" s="2"/>
      <c r="D50" s="2"/>
      <c r="E50" s="2"/>
      <c r="F50" s="4"/>
      <c r="G50" s="2"/>
      <c r="H50" s="6" t="str">
        <f aca="false">IF($F50="","",SUMPRODUCT(('Table de décision'!$A$2:$A$30&lt;&gt;"")*('Table de décision'!$N$2:$N$30="Oui")*((('Table de décision'!$B$2:$B$30="Tous")+('Table de décision'!$B$2:$B$30=$C50))&gt;0)*((('Table de décision'!$C$2:$C$30="Tous")+('Table de décision'!$C$2:$C$30=$D50))&gt;0)*((('Table de décision'!$D$2:$D$30="Toutes")+('Table de décision'!$D$2:$D$30=$E50)+(('Table de décision'!$D$2:$D$30="Hors informatique")*($E50&lt;&gt;"Informatique")))&gt;0)*((('Table de décision'!$E$2:$E$30="")+($F50&gt;='Table de décision'!$E$2:$E$30))&gt;0)*((('Table de décision'!$F$2:$F$30="")+($F50&lt;'Table de décision'!$F$2:$F$30))&gt;0)))</f>
        <v/>
      </c>
      <c r="I50" s="6" t="str">
        <f aca="false">IF($F50="","",IF(H50=1,INDEX('Table de décision'!$A$2:$A$30,L50),IF(H50=0,"Aucune règle","Chevauchement")))</f>
        <v/>
      </c>
      <c r="J50" s="6" t="str">
        <f aca="false">IF($F50="","",IF(H50=1,INDEX('Table de décision'!$G$2:$G$30,L50),IF(H50=0,"Revue humaine (aucune règle)","Chevauchement : "&amp;H50&amp;" règles")))</f>
        <v/>
      </c>
      <c r="K50" s="9" t="str">
        <f aca="false">IF(OR($F50="",G50=""),"",IF(J50=G50,"OK","Échec"))</f>
        <v/>
      </c>
      <c r="L50" s="6" t="str">
        <f aca="false">IF($F50="","",SUMPRODUCT(('Table de décision'!$A$2:$A$30&lt;&gt;"")*('Table de décision'!$N$2:$N$30="Oui")*((('Table de décision'!$B$2:$B$30="Tous")+('Table de décision'!$B$2:$B$30=$C50))&gt;0)*((('Table de décision'!$C$2:$C$30="Tous")+('Table de décision'!$C$2:$C$30=$D50))&gt;0)*((('Table de décision'!$D$2:$D$30="Toutes")+('Table de décision'!$D$2:$D$30=$E50)+(('Table de décision'!$D$2:$D$30="Hors informatique")*($E50&lt;&gt;"Informatique")))&gt;0)*((('Table de décision'!$E$2:$E$30="")+($F50&gt;='Table de décision'!$E$2:$E$30))&gt;0)*((('Table de décision'!$F$2:$F$30="")+($F50&lt;'Table de décision'!$F$2:$F$30))&gt;0)*(ROW('Table de décision'!$A$2:$A$30)-1)))</f>
        <v/>
      </c>
    </row>
    <row r="51" customFormat="false" ht="31.5" hidden="false" customHeight="true" outlineLevel="0" collapsed="false">
      <c r="A51" s="3"/>
      <c r="B51" s="3"/>
      <c r="C51" s="3"/>
      <c r="D51" s="3"/>
      <c r="E51" s="3"/>
      <c r="F51" s="7"/>
      <c r="G51" s="3"/>
      <c r="H51" s="6" t="str">
        <f aca="false">IF($F51="","",SUMPRODUCT(('Table de décision'!$A$2:$A$30&lt;&gt;"")*('Table de décision'!$N$2:$N$30="Oui")*((('Table de décision'!$B$2:$B$30="Tous")+('Table de décision'!$B$2:$B$30=$C51))&gt;0)*((('Table de décision'!$C$2:$C$30="Tous")+('Table de décision'!$C$2:$C$30=$D51))&gt;0)*((('Table de décision'!$D$2:$D$30="Toutes")+('Table de décision'!$D$2:$D$30=$E51)+(('Table de décision'!$D$2:$D$30="Hors informatique")*($E51&lt;&gt;"Informatique")))&gt;0)*((('Table de décision'!$E$2:$E$30="")+($F51&gt;='Table de décision'!$E$2:$E$30))&gt;0)*((('Table de décision'!$F$2:$F$30="")+($F51&lt;'Table de décision'!$F$2:$F$30))&gt;0)))</f>
        <v/>
      </c>
      <c r="I51" s="6" t="str">
        <f aca="false">IF($F51="","",IF(H51=1,INDEX('Table de décision'!$A$2:$A$30,L51),IF(H51=0,"Aucune règle","Chevauchement")))</f>
        <v/>
      </c>
      <c r="J51" s="6" t="str">
        <f aca="false">IF($F51="","",IF(H51=1,INDEX('Table de décision'!$G$2:$G$30,L51),IF(H51=0,"Revue humaine (aucune règle)","Chevauchement : "&amp;H51&amp;" règles")))</f>
        <v/>
      </c>
      <c r="K51" s="9" t="str">
        <f aca="false">IF(OR($F51="",G51=""),"",IF(J51=G51,"OK","Échec"))</f>
        <v/>
      </c>
      <c r="L51" s="6" t="str">
        <f aca="false">IF($F51="","",SUMPRODUCT(('Table de décision'!$A$2:$A$30&lt;&gt;"")*('Table de décision'!$N$2:$N$30="Oui")*((('Table de décision'!$B$2:$B$30="Tous")+('Table de décision'!$B$2:$B$30=$C51))&gt;0)*((('Table de décision'!$C$2:$C$30="Tous")+('Table de décision'!$C$2:$C$30=$D51))&gt;0)*((('Table de décision'!$D$2:$D$30="Toutes")+('Table de décision'!$D$2:$D$30=$E51)+(('Table de décision'!$D$2:$D$30="Hors informatique")*($E51&lt;&gt;"Informatique")))&gt;0)*((('Table de décision'!$E$2:$E$30="")+($F51&gt;='Table de décision'!$E$2:$E$30))&gt;0)*((('Table de décision'!$F$2:$F$30="")+($F51&lt;'Table de décision'!$F$2:$F$30))&gt;0)*(ROW('Table de décision'!$A$2:$A$30)-1)))</f>
        <v/>
      </c>
    </row>
    <row r="52" customFormat="false" ht="31.5" hidden="false" customHeight="true" outlineLevel="0" collapsed="false">
      <c r="A52" s="2"/>
      <c r="B52" s="2"/>
      <c r="C52" s="2"/>
      <c r="D52" s="2"/>
      <c r="E52" s="2"/>
      <c r="F52" s="4"/>
      <c r="G52" s="2"/>
      <c r="H52" s="6" t="str">
        <f aca="false">IF($F52="","",SUMPRODUCT(('Table de décision'!$A$2:$A$30&lt;&gt;"")*('Table de décision'!$N$2:$N$30="Oui")*((('Table de décision'!$B$2:$B$30="Tous")+('Table de décision'!$B$2:$B$30=$C52))&gt;0)*((('Table de décision'!$C$2:$C$30="Tous")+('Table de décision'!$C$2:$C$30=$D52))&gt;0)*((('Table de décision'!$D$2:$D$30="Toutes")+('Table de décision'!$D$2:$D$30=$E52)+(('Table de décision'!$D$2:$D$30="Hors informatique")*($E52&lt;&gt;"Informatique")))&gt;0)*((('Table de décision'!$E$2:$E$30="")+($F52&gt;='Table de décision'!$E$2:$E$30))&gt;0)*((('Table de décision'!$F$2:$F$30="")+($F52&lt;'Table de décision'!$F$2:$F$30))&gt;0)))</f>
        <v/>
      </c>
      <c r="I52" s="6" t="str">
        <f aca="false">IF($F52="","",IF(H52=1,INDEX('Table de décision'!$A$2:$A$30,L52),IF(H52=0,"Aucune règle","Chevauchement")))</f>
        <v/>
      </c>
      <c r="J52" s="6" t="str">
        <f aca="false">IF($F52="","",IF(H52=1,INDEX('Table de décision'!$G$2:$G$30,L52),IF(H52=0,"Revue humaine (aucune règle)","Chevauchement : "&amp;H52&amp;" règles")))</f>
        <v/>
      </c>
      <c r="K52" s="9" t="str">
        <f aca="false">IF(OR($F52="",G52=""),"",IF(J52=G52,"OK","Échec"))</f>
        <v/>
      </c>
      <c r="L52" s="6" t="str">
        <f aca="false">IF($F52="","",SUMPRODUCT(('Table de décision'!$A$2:$A$30&lt;&gt;"")*('Table de décision'!$N$2:$N$30="Oui")*((('Table de décision'!$B$2:$B$30="Tous")+('Table de décision'!$B$2:$B$30=$C52))&gt;0)*((('Table de décision'!$C$2:$C$30="Tous")+('Table de décision'!$C$2:$C$30=$D52))&gt;0)*((('Table de décision'!$D$2:$D$30="Toutes")+('Table de décision'!$D$2:$D$30=$E52)+(('Table de décision'!$D$2:$D$30="Hors informatique")*($E52&lt;&gt;"Informatique")))&gt;0)*((('Table de décision'!$E$2:$E$30="")+($F52&gt;='Table de décision'!$E$2:$E$30))&gt;0)*((('Table de décision'!$F$2:$F$30="")+($F52&lt;'Table de décision'!$F$2:$F$30))&gt;0)*(ROW('Table de décision'!$A$2:$A$30)-1)))</f>
        <v/>
      </c>
    </row>
    <row r="53" customFormat="false" ht="31.5" hidden="false" customHeight="true" outlineLevel="0" collapsed="false">
      <c r="A53" s="3"/>
      <c r="B53" s="3"/>
      <c r="C53" s="3"/>
      <c r="D53" s="3"/>
      <c r="E53" s="3"/>
      <c r="F53" s="7"/>
      <c r="G53" s="3"/>
      <c r="H53" s="6" t="str">
        <f aca="false">IF($F53="","",SUMPRODUCT(('Table de décision'!$A$2:$A$30&lt;&gt;"")*('Table de décision'!$N$2:$N$30="Oui")*((('Table de décision'!$B$2:$B$30="Tous")+('Table de décision'!$B$2:$B$30=$C53))&gt;0)*((('Table de décision'!$C$2:$C$30="Tous")+('Table de décision'!$C$2:$C$30=$D53))&gt;0)*((('Table de décision'!$D$2:$D$30="Toutes")+('Table de décision'!$D$2:$D$30=$E53)+(('Table de décision'!$D$2:$D$30="Hors informatique")*($E53&lt;&gt;"Informatique")))&gt;0)*((('Table de décision'!$E$2:$E$30="")+($F53&gt;='Table de décision'!$E$2:$E$30))&gt;0)*((('Table de décision'!$F$2:$F$30="")+($F53&lt;'Table de décision'!$F$2:$F$30))&gt;0)))</f>
        <v/>
      </c>
      <c r="I53" s="6" t="str">
        <f aca="false">IF($F53="","",IF(H53=1,INDEX('Table de décision'!$A$2:$A$30,L53),IF(H53=0,"Aucune règle","Chevauchement")))</f>
        <v/>
      </c>
      <c r="J53" s="6" t="str">
        <f aca="false">IF($F53="","",IF(H53=1,INDEX('Table de décision'!$G$2:$G$30,L53),IF(H53=0,"Revue humaine (aucune règle)","Chevauchement : "&amp;H53&amp;" règles")))</f>
        <v/>
      </c>
      <c r="K53" s="9" t="str">
        <f aca="false">IF(OR($F53="",G53=""),"",IF(J53=G53,"OK","Échec"))</f>
        <v/>
      </c>
      <c r="L53" s="6" t="str">
        <f aca="false">IF($F53="","",SUMPRODUCT(('Table de décision'!$A$2:$A$30&lt;&gt;"")*('Table de décision'!$N$2:$N$30="Oui")*((('Table de décision'!$B$2:$B$30="Tous")+('Table de décision'!$B$2:$B$30=$C53))&gt;0)*((('Table de décision'!$C$2:$C$30="Tous")+('Table de décision'!$C$2:$C$30=$D53))&gt;0)*((('Table de décision'!$D$2:$D$30="Toutes")+('Table de décision'!$D$2:$D$30=$E53)+(('Table de décision'!$D$2:$D$30="Hors informatique")*($E53&lt;&gt;"Informatique")))&gt;0)*((('Table de décision'!$E$2:$E$30="")+($F53&gt;='Table de décision'!$E$2:$E$30))&gt;0)*((('Table de décision'!$F$2:$F$30="")+($F53&lt;'Table de décision'!$F$2:$F$30))&gt;0)*(ROW('Table de décision'!$A$2:$A$30)-1)))</f>
        <v/>
      </c>
    </row>
    <row r="54" customFormat="false" ht="31.5" hidden="false" customHeight="true" outlineLevel="0" collapsed="false">
      <c r="A54" s="2"/>
      <c r="B54" s="2"/>
      <c r="C54" s="2"/>
      <c r="D54" s="2"/>
      <c r="E54" s="2"/>
      <c r="F54" s="4"/>
      <c r="G54" s="2"/>
      <c r="H54" s="6" t="str">
        <f aca="false">IF($F54="","",SUMPRODUCT(('Table de décision'!$A$2:$A$30&lt;&gt;"")*('Table de décision'!$N$2:$N$30="Oui")*((('Table de décision'!$B$2:$B$30="Tous")+('Table de décision'!$B$2:$B$30=$C54))&gt;0)*((('Table de décision'!$C$2:$C$30="Tous")+('Table de décision'!$C$2:$C$30=$D54))&gt;0)*((('Table de décision'!$D$2:$D$30="Toutes")+('Table de décision'!$D$2:$D$30=$E54)+(('Table de décision'!$D$2:$D$30="Hors informatique")*($E54&lt;&gt;"Informatique")))&gt;0)*((('Table de décision'!$E$2:$E$30="")+($F54&gt;='Table de décision'!$E$2:$E$30))&gt;0)*((('Table de décision'!$F$2:$F$30="")+($F54&lt;'Table de décision'!$F$2:$F$30))&gt;0)))</f>
        <v/>
      </c>
      <c r="I54" s="6" t="str">
        <f aca="false">IF($F54="","",IF(H54=1,INDEX('Table de décision'!$A$2:$A$30,L54),IF(H54=0,"Aucune règle","Chevauchement")))</f>
        <v/>
      </c>
      <c r="J54" s="6" t="str">
        <f aca="false">IF($F54="","",IF(H54=1,INDEX('Table de décision'!$G$2:$G$30,L54),IF(H54=0,"Revue humaine (aucune règle)","Chevauchement : "&amp;H54&amp;" règles")))</f>
        <v/>
      </c>
      <c r="K54" s="9" t="str">
        <f aca="false">IF(OR($F54="",G54=""),"",IF(J54=G54,"OK","Échec"))</f>
        <v/>
      </c>
      <c r="L54" s="6" t="str">
        <f aca="false">IF($F54="","",SUMPRODUCT(('Table de décision'!$A$2:$A$30&lt;&gt;"")*('Table de décision'!$N$2:$N$30="Oui")*((('Table de décision'!$B$2:$B$30="Tous")+('Table de décision'!$B$2:$B$30=$C54))&gt;0)*((('Table de décision'!$C$2:$C$30="Tous")+('Table de décision'!$C$2:$C$30=$D54))&gt;0)*((('Table de décision'!$D$2:$D$30="Toutes")+('Table de décision'!$D$2:$D$30=$E54)+(('Table de décision'!$D$2:$D$30="Hors informatique")*($E54&lt;&gt;"Informatique")))&gt;0)*((('Table de décision'!$E$2:$E$30="")+($F54&gt;='Table de décision'!$E$2:$E$30))&gt;0)*((('Table de décision'!$F$2:$F$30="")+($F54&lt;'Table de décision'!$F$2:$F$30))&gt;0)*(ROW('Table de décision'!$A$2:$A$30)-1)))</f>
        <v/>
      </c>
    </row>
    <row r="55" customFormat="false" ht="31.5" hidden="false" customHeight="true" outlineLevel="0" collapsed="false">
      <c r="A55" s="3"/>
      <c r="B55" s="3"/>
      <c r="C55" s="3"/>
      <c r="D55" s="3"/>
      <c r="E55" s="3"/>
      <c r="F55" s="7"/>
      <c r="G55" s="3"/>
      <c r="H55" s="6" t="str">
        <f aca="false">IF($F55="","",SUMPRODUCT(('Table de décision'!$A$2:$A$30&lt;&gt;"")*('Table de décision'!$N$2:$N$30="Oui")*((('Table de décision'!$B$2:$B$30="Tous")+('Table de décision'!$B$2:$B$30=$C55))&gt;0)*((('Table de décision'!$C$2:$C$30="Tous")+('Table de décision'!$C$2:$C$30=$D55))&gt;0)*((('Table de décision'!$D$2:$D$30="Toutes")+('Table de décision'!$D$2:$D$30=$E55)+(('Table de décision'!$D$2:$D$30="Hors informatique")*($E55&lt;&gt;"Informatique")))&gt;0)*((('Table de décision'!$E$2:$E$30="")+($F55&gt;='Table de décision'!$E$2:$E$30))&gt;0)*((('Table de décision'!$F$2:$F$30="")+($F55&lt;'Table de décision'!$F$2:$F$30))&gt;0)))</f>
        <v/>
      </c>
      <c r="I55" s="6" t="str">
        <f aca="false">IF($F55="","",IF(H55=1,INDEX('Table de décision'!$A$2:$A$30,L55),IF(H55=0,"Aucune règle","Chevauchement")))</f>
        <v/>
      </c>
      <c r="J55" s="6" t="str">
        <f aca="false">IF($F55="","",IF(H55=1,INDEX('Table de décision'!$G$2:$G$30,L55),IF(H55=0,"Revue humaine (aucune règle)","Chevauchement : "&amp;H55&amp;" règles")))</f>
        <v/>
      </c>
      <c r="K55" s="9" t="str">
        <f aca="false">IF(OR($F55="",G55=""),"",IF(J55=G55,"OK","Échec"))</f>
        <v/>
      </c>
      <c r="L55" s="6" t="str">
        <f aca="false">IF($F55="","",SUMPRODUCT(('Table de décision'!$A$2:$A$30&lt;&gt;"")*('Table de décision'!$N$2:$N$30="Oui")*((('Table de décision'!$B$2:$B$30="Tous")+('Table de décision'!$B$2:$B$30=$C55))&gt;0)*((('Table de décision'!$C$2:$C$30="Tous")+('Table de décision'!$C$2:$C$30=$D55))&gt;0)*((('Table de décision'!$D$2:$D$30="Toutes")+('Table de décision'!$D$2:$D$30=$E55)+(('Table de décision'!$D$2:$D$30="Hors informatique")*($E55&lt;&gt;"Informatique")))&gt;0)*((('Table de décision'!$E$2:$E$30="")+($F55&gt;='Table de décision'!$E$2:$E$30))&gt;0)*((('Table de décision'!$F$2:$F$30="")+($F55&lt;'Table de décision'!$F$2:$F$30))&gt;0)*(ROW('Table de décision'!$A$2:$A$30)-1)))</f>
        <v/>
      </c>
    </row>
    <row r="56" customFormat="false" ht="31.5" hidden="false" customHeight="true" outlineLevel="0" collapsed="false">
      <c r="A56" s="2"/>
      <c r="B56" s="2"/>
      <c r="C56" s="2"/>
      <c r="D56" s="2"/>
      <c r="E56" s="2"/>
      <c r="F56" s="4"/>
      <c r="G56" s="2"/>
      <c r="H56" s="6" t="str">
        <f aca="false">IF($F56="","",SUMPRODUCT(('Table de décision'!$A$2:$A$30&lt;&gt;"")*('Table de décision'!$N$2:$N$30="Oui")*((('Table de décision'!$B$2:$B$30="Tous")+('Table de décision'!$B$2:$B$30=$C56))&gt;0)*((('Table de décision'!$C$2:$C$30="Tous")+('Table de décision'!$C$2:$C$30=$D56))&gt;0)*((('Table de décision'!$D$2:$D$30="Toutes")+('Table de décision'!$D$2:$D$30=$E56)+(('Table de décision'!$D$2:$D$30="Hors informatique")*($E56&lt;&gt;"Informatique")))&gt;0)*((('Table de décision'!$E$2:$E$30="")+($F56&gt;='Table de décision'!$E$2:$E$30))&gt;0)*((('Table de décision'!$F$2:$F$30="")+($F56&lt;'Table de décision'!$F$2:$F$30))&gt;0)))</f>
        <v/>
      </c>
      <c r="I56" s="6" t="str">
        <f aca="false">IF($F56="","",IF(H56=1,INDEX('Table de décision'!$A$2:$A$30,L56),IF(H56=0,"Aucune règle","Chevauchement")))</f>
        <v/>
      </c>
      <c r="J56" s="6" t="str">
        <f aca="false">IF($F56="","",IF(H56=1,INDEX('Table de décision'!$G$2:$G$30,L56),IF(H56=0,"Revue humaine (aucune règle)","Chevauchement : "&amp;H56&amp;" règles")))</f>
        <v/>
      </c>
      <c r="K56" s="9" t="str">
        <f aca="false">IF(OR($F56="",G56=""),"",IF(J56=G56,"OK","Échec"))</f>
        <v/>
      </c>
      <c r="L56" s="6" t="str">
        <f aca="false">IF($F56="","",SUMPRODUCT(('Table de décision'!$A$2:$A$30&lt;&gt;"")*('Table de décision'!$N$2:$N$30="Oui")*((('Table de décision'!$B$2:$B$30="Tous")+('Table de décision'!$B$2:$B$30=$C56))&gt;0)*((('Table de décision'!$C$2:$C$30="Tous")+('Table de décision'!$C$2:$C$30=$D56))&gt;0)*((('Table de décision'!$D$2:$D$30="Toutes")+('Table de décision'!$D$2:$D$30=$E56)+(('Table de décision'!$D$2:$D$30="Hors informatique")*($E56&lt;&gt;"Informatique")))&gt;0)*((('Table de décision'!$E$2:$E$30="")+($F56&gt;='Table de décision'!$E$2:$E$30))&gt;0)*((('Table de décision'!$F$2:$F$30="")+($F56&lt;'Table de décision'!$F$2:$F$30))&gt;0)*(ROW('Table de décision'!$A$2:$A$30)-1)))</f>
        <v/>
      </c>
    </row>
    <row r="57" customFormat="false" ht="31.5" hidden="false" customHeight="true" outlineLevel="0" collapsed="false">
      <c r="A57" s="3"/>
      <c r="B57" s="3"/>
      <c r="C57" s="3"/>
      <c r="D57" s="3"/>
      <c r="E57" s="3"/>
      <c r="F57" s="7"/>
      <c r="G57" s="3"/>
      <c r="H57" s="6" t="str">
        <f aca="false">IF($F57="","",SUMPRODUCT(('Table de décision'!$A$2:$A$30&lt;&gt;"")*('Table de décision'!$N$2:$N$30="Oui")*((('Table de décision'!$B$2:$B$30="Tous")+('Table de décision'!$B$2:$B$30=$C57))&gt;0)*((('Table de décision'!$C$2:$C$30="Tous")+('Table de décision'!$C$2:$C$30=$D57))&gt;0)*((('Table de décision'!$D$2:$D$30="Toutes")+('Table de décision'!$D$2:$D$30=$E57)+(('Table de décision'!$D$2:$D$30="Hors informatique")*($E57&lt;&gt;"Informatique")))&gt;0)*((('Table de décision'!$E$2:$E$30="")+($F57&gt;='Table de décision'!$E$2:$E$30))&gt;0)*((('Table de décision'!$F$2:$F$30="")+($F57&lt;'Table de décision'!$F$2:$F$30))&gt;0)))</f>
        <v/>
      </c>
      <c r="I57" s="6" t="str">
        <f aca="false">IF($F57="","",IF(H57=1,INDEX('Table de décision'!$A$2:$A$30,L57),IF(H57=0,"Aucune règle","Chevauchement")))</f>
        <v/>
      </c>
      <c r="J57" s="6" t="str">
        <f aca="false">IF($F57="","",IF(H57=1,INDEX('Table de décision'!$G$2:$G$30,L57),IF(H57=0,"Revue humaine (aucune règle)","Chevauchement : "&amp;H57&amp;" règles")))</f>
        <v/>
      </c>
      <c r="K57" s="9" t="str">
        <f aca="false">IF(OR($F57="",G57=""),"",IF(J57=G57,"OK","Échec"))</f>
        <v/>
      </c>
      <c r="L57" s="6" t="str">
        <f aca="false">IF($F57="","",SUMPRODUCT(('Table de décision'!$A$2:$A$30&lt;&gt;"")*('Table de décision'!$N$2:$N$30="Oui")*((('Table de décision'!$B$2:$B$30="Tous")+('Table de décision'!$B$2:$B$30=$C57))&gt;0)*((('Table de décision'!$C$2:$C$30="Tous")+('Table de décision'!$C$2:$C$30=$D57))&gt;0)*((('Table de décision'!$D$2:$D$30="Toutes")+('Table de décision'!$D$2:$D$30=$E57)+(('Table de décision'!$D$2:$D$30="Hors informatique")*($E57&lt;&gt;"Informatique")))&gt;0)*((('Table de décision'!$E$2:$E$30="")+($F57&gt;='Table de décision'!$E$2:$E$30))&gt;0)*((('Table de décision'!$F$2:$F$30="")+($F57&lt;'Table de décision'!$F$2:$F$30))&gt;0)*(ROW('Table de décision'!$A$2:$A$30)-1)))</f>
        <v/>
      </c>
    </row>
    <row r="58" customFormat="false" ht="31.5" hidden="false" customHeight="true" outlineLevel="0" collapsed="false">
      <c r="A58" s="2"/>
      <c r="B58" s="2"/>
      <c r="C58" s="2"/>
      <c r="D58" s="2"/>
      <c r="E58" s="2"/>
      <c r="F58" s="4"/>
      <c r="G58" s="2"/>
      <c r="H58" s="6" t="str">
        <f aca="false">IF($F58="","",SUMPRODUCT(('Table de décision'!$A$2:$A$30&lt;&gt;"")*('Table de décision'!$N$2:$N$30="Oui")*((('Table de décision'!$B$2:$B$30="Tous")+('Table de décision'!$B$2:$B$30=$C58))&gt;0)*((('Table de décision'!$C$2:$C$30="Tous")+('Table de décision'!$C$2:$C$30=$D58))&gt;0)*((('Table de décision'!$D$2:$D$30="Toutes")+('Table de décision'!$D$2:$D$30=$E58)+(('Table de décision'!$D$2:$D$30="Hors informatique")*($E58&lt;&gt;"Informatique")))&gt;0)*((('Table de décision'!$E$2:$E$30="")+($F58&gt;='Table de décision'!$E$2:$E$30))&gt;0)*((('Table de décision'!$F$2:$F$30="")+($F58&lt;'Table de décision'!$F$2:$F$30))&gt;0)))</f>
        <v/>
      </c>
      <c r="I58" s="6" t="str">
        <f aca="false">IF($F58="","",IF(H58=1,INDEX('Table de décision'!$A$2:$A$30,L58),IF(H58=0,"Aucune règle","Chevauchement")))</f>
        <v/>
      </c>
      <c r="J58" s="6" t="str">
        <f aca="false">IF($F58="","",IF(H58=1,INDEX('Table de décision'!$G$2:$G$30,L58),IF(H58=0,"Revue humaine (aucune règle)","Chevauchement : "&amp;H58&amp;" règles")))</f>
        <v/>
      </c>
      <c r="K58" s="9" t="str">
        <f aca="false">IF(OR($F58="",G58=""),"",IF(J58=G58,"OK","Échec"))</f>
        <v/>
      </c>
      <c r="L58" s="6" t="str">
        <f aca="false">IF($F58="","",SUMPRODUCT(('Table de décision'!$A$2:$A$30&lt;&gt;"")*('Table de décision'!$N$2:$N$30="Oui")*((('Table de décision'!$B$2:$B$30="Tous")+('Table de décision'!$B$2:$B$30=$C58))&gt;0)*((('Table de décision'!$C$2:$C$30="Tous")+('Table de décision'!$C$2:$C$30=$D58))&gt;0)*((('Table de décision'!$D$2:$D$30="Toutes")+('Table de décision'!$D$2:$D$30=$E58)+(('Table de décision'!$D$2:$D$30="Hors informatique")*($E58&lt;&gt;"Informatique")))&gt;0)*((('Table de décision'!$E$2:$E$30="")+($F58&gt;='Table de décision'!$E$2:$E$30))&gt;0)*((('Table de décision'!$F$2:$F$30="")+($F58&lt;'Table de décision'!$F$2:$F$30))&gt;0)*(ROW('Table de décision'!$A$2:$A$30)-1)))</f>
        <v/>
      </c>
    </row>
    <row r="59" customFormat="false" ht="31.5" hidden="false" customHeight="true" outlineLevel="0" collapsed="false">
      <c r="A59" s="3"/>
      <c r="B59" s="3"/>
      <c r="C59" s="3"/>
      <c r="D59" s="3"/>
      <c r="E59" s="3"/>
      <c r="F59" s="7"/>
      <c r="G59" s="3"/>
      <c r="H59" s="6" t="str">
        <f aca="false">IF($F59="","",SUMPRODUCT(('Table de décision'!$A$2:$A$30&lt;&gt;"")*('Table de décision'!$N$2:$N$30="Oui")*((('Table de décision'!$B$2:$B$30="Tous")+('Table de décision'!$B$2:$B$30=$C59))&gt;0)*((('Table de décision'!$C$2:$C$30="Tous")+('Table de décision'!$C$2:$C$30=$D59))&gt;0)*((('Table de décision'!$D$2:$D$30="Toutes")+('Table de décision'!$D$2:$D$30=$E59)+(('Table de décision'!$D$2:$D$30="Hors informatique")*($E59&lt;&gt;"Informatique")))&gt;0)*((('Table de décision'!$E$2:$E$30="")+($F59&gt;='Table de décision'!$E$2:$E$30))&gt;0)*((('Table de décision'!$F$2:$F$30="")+($F59&lt;'Table de décision'!$F$2:$F$30))&gt;0)))</f>
        <v/>
      </c>
      <c r="I59" s="6" t="str">
        <f aca="false">IF($F59="","",IF(H59=1,INDEX('Table de décision'!$A$2:$A$30,L59),IF(H59=0,"Aucune règle","Chevauchement")))</f>
        <v/>
      </c>
      <c r="J59" s="6" t="str">
        <f aca="false">IF($F59="","",IF(H59=1,INDEX('Table de décision'!$G$2:$G$30,L59),IF(H59=0,"Revue humaine (aucune règle)","Chevauchement : "&amp;H59&amp;" règles")))</f>
        <v/>
      </c>
      <c r="K59" s="9" t="str">
        <f aca="false">IF(OR($F59="",G59=""),"",IF(J59=G59,"OK","Échec"))</f>
        <v/>
      </c>
      <c r="L59" s="6" t="str">
        <f aca="false">IF($F59="","",SUMPRODUCT(('Table de décision'!$A$2:$A$30&lt;&gt;"")*('Table de décision'!$N$2:$N$30="Oui")*((('Table de décision'!$B$2:$B$30="Tous")+('Table de décision'!$B$2:$B$30=$C59))&gt;0)*((('Table de décision'!$C$2:$C$30="Tous")+('Table de décision'!$C$2:$C$30=$D59))&gt;0)*((('Table de décision'!$D$2:$D$30="Toutes")+('Table de décision'!$D$2:$D$30=$E59)+(('Table de décision'!$D$2:$D$30="Hors informatique")*($E59&lt;&gt;"Informatique")))&gt;0)*((('Table de décision'!$E$2:$E$30="")+($F59&gt;='Table de décision'!$E$2:$E$30))&gt;0)*((('Table de décision'!$F$2:$F$30="")+($F59&lt;'Table de décision'!$F$2:$F$30))&gt;0)*(ROW('Table de décision'!$A$2:$A$30)-1)))</f>
        <v/>
      </c>
    </row>
    <row r="60" customFormat="false" ht="31.5" hidden="false" customHeight="true" outlineLevel="0" collapsed="false">
      <c r="A60" s="2"/>
      <c r="B60" s="2"/>
      <c r="C60" s="2"/>
      <c r="D60" s="2"/>
      <c r="E60" s="2"/>
      <c r="F60" s="4"/>
      <c r="G60" s="2"/>
      <c r="H60" s="6" t="str">
        <f aca="false">IF($F60="","",SUMPRODUCT(('Table de décision'!$A$2:$A$30&lt;&gt;"")*('Table de décision'!$N$2:$N$30="Oui")*((('Table de décision'!$B$2:$B$30="Tous")+('Table de décision'!$B$2:$B$30=$C60))&gt;0)*((('Table de décision'!$C$2:$C$30="Tous")+('Table de décision'!$C$2:$C$30=$D60))&gt;0)*((('Table de décision'!$D$2:$D$30="Toutes")+('Table de décision'!$D$2:$D$30=$E60)+(('Table de décision'!$D$2:$D$30="Hors informatique")*($E60&lt;&gt;"Informatique")))&gt;0)*((('Table de décision'!$E$2:$E$30="")+($F60&gt;='Table de décision'!$E$2:$E$30))&gt;0)*((('Table de décision'!$F$2:$F$30="")+($F60&lt;'Table de décision'!$F$2:$F$30))&gt;0)))</f>
        <v/>
      </c>
      <c r="I60" s="6" t="str">
        <f aca="false">IF($F60="","",IF(H60=1,INDEX('Table de décision'!$A$2:$A$30,L60),IF(H60=0,"Aucune règle","Chevauchement")))</f>
        <v/>
      </c>
      <c r="J60" s="6" t="str">
        <f aca="false">IF($F60="","",IF(H60=1,INDEX('Table de décision'!$G$2:$G$30,L60),IF(H60=0,"Revue humaine (aucune règle)","Chevauchement : "&amp;H60&amp;" règles")))</f>
        <v/>
      </c>
      <c r="K60" s="9" t="str">
        <f aca="false">IF(OR($F60="",G60=""),"",IF(J60=G60,"OK","Échec"))</f>
        <v/>
      </c>
      <c r="L60" s="6" t="str">
        <f aca="false">IF($F60="","",SUMPRODUCT(('Table de décision'!$A$2:$A$30&lt;&gt;"")*('Table de décision'!$N$2:$N$30="Oui")*((('Table de décision'!$B$2:$B$30="Tous")+('Table de décision'!$B$2:$B$30=$C60))&gt;0)*((('Table de décision'!$C$2:$C$30="Tous")+('Table de décision'!$C$2:$C$30=$D60))&gt;0)*((('Table de décision'!$D$2:$D$30="Toutes")+('Table de décision'!$D$2:$D$30=$E60)+(('Table de décision'!$D$2:$D$30="Hors informatique")*($E60&lt;&gt;"Informatique")))&gt;0)*((('Table de décision'!$E$2:$E$30="")+($F60&gt;='Table de décision'!$E$2:$E$30))&gt;0)*((('Table de décision'!$F$2:$F$30="")+($F60&lt;'Table de décision'!$F$2:$F$30))&gt;0)*(ROW('Table de décision'!$A$2:$A$30)-1)))</f>
        <v/>
      </c>
    </row>
  </sheetData>
  <autoFilter ref="A1:L60"/>
  <conditionalFormatting sqref="K2:K60">
    <cfRule type="cellIs" priority="2" operator="equal" aboveAverage="0" equalAverage="0" bottom="0" percent="0" rank="0" text="" dxfId="5">
      <formula>"Échec"</formula>
    </cfRule>
  </conditionalFormatting>
  <dataValidations count="3">
    <dataValidation allowBlank="true" error="Utilisez une valeur proposée pour conserver des calculs cohérents." errorStyle="stop" errorTitle="Choisissez une valeur de la liste" operator="between" showDropDown="false" showErrorMessage="true" showInputMessage="false" sqref="C2:C60" type="list">
      <formula1>"Disponible,Insuffisant"</formula1>
      <formula2>0</formula2>
    </dataValidation>
    <dataValidation allowBlank="true" error="Utilisez une valeur proposée pour conserver des calculs cohérents." errorStyle="stop" errorTitle="Choisissez une valeur de la liste" operator="between" showDropDown="false" showErrorMessage="true" showInputMessage="false" sqref="D2:D60" type="list">
      <formula1>"Oui,Non"</formula1>
      <formula2>0</formula2>
    </dataValidation>
    <dataValidation allowBlank="true" error="Utilisez une valeur proposée pour conserver des calculs cohérents." errorStyle="stop" errorTitle="Choisissez une valeur de la liste" operator="between" showDropDown="false" showErrorMessage="true" showInputMessage="false" sqref="E2:E60" type="list">
      <formula1>"Fournitures,Prestations,Mobilier,Informatique"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24"/>
    <col collapsed="false" customWidth="true" hidden="false" outlineLevel="0" max="5" min="5" style="0" width="60"/>
    <col collapsed="false" customWidth="true" hidden="false" outlineLevel="0" max="6" min="6" style="0" width="14"/>
    <col collapsed="false" customWidth="true" hidden="false" outlineLevel="0" max="7" min="7" style="0" width="50"/>
  </cols>
  <sheetData>
    <row r="1" customFormat="false" ht="36" hidden="false" customHeight="true" outlineLevel="0" collapsed="false">
      <c r="A1" s="1" t="s">
        <v>61</v>
      </c>
      <c r="B1" s="1" t="s">
        <v>62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customFormat="false" ht="48" hidden="false" customHeight="true" outlineLevel="0" collapsed="false">
      <c r="A2" s="2" t="s">
        <v>174</v>
      </c>
      <c r="B2" s="5" t="n">
        <v>46083</v>
      </c>
      <c r="C2" s="2" t="s">
        <v>175</v>
      </c>
      <c r="D2" s="2" t="s">
        <v>79</v>
      </c>
      <c r="E2" s="2" t="s">
        <v>176</v>
      </c>
      <c r="F2" s="2" t="s">
        <v>177</v>
      </c>
      <c r="G2" s="2" t="s">
        <v>178</v>
      </c>
    </row>
    <row r="3" customFormat="false" ht="48" hidden="false" customHeight="true" outlineLevel="0" collapsed="false">
      <c r="A3" s="3" t="s">
        <v>179</v>
      </c>
      <c r="B3" s="8" t="n">
        <v>46174</v>
      </c>
      <c r="C3" s="3" t="s">
        <v>175</v>
      </c>
      <c r="D3" s="3" t="s">
        <v>85</v>
      </c>
      <c r="E3" s="3" t="s">
        <v>180</v>
      </c>
      <c r="F3" s="3" t="s">
        <v>181</v>
      </c>
      <c r="G3" s="3" t="s">
        <v>182</v>
      </c>
    </row>
    <row r="4" customFormat="false" ht="48" hidden="false" customHeight="true" outlineLevel="0" collapsed="false">
      <c r="A4" s="2" t="s">
        <v>73</v>
      </c>
      <c r="B4" s="5" t="n">
        <v>46328</v>
      </c>
      <c r="C4" s="2" t="s">
        <v>175</v>
      </c>
      <c r="D4" s="2" t="s">
        <v>79</v>
      </c>
      <c r="E4" s="2" t="s">
        <v>183</v>
      </c>
      <c r="F4" s="2" t="s">
        <v>184</v>
      </c>
      <c r="G4" s="2" t="s">
        <v>185</v>
      </c>
    </row>
    <row r="5" customFormat="false" ht="48" hidden="false" customHeight="true" outlineLevel="0" collapsed="false">
      <c r="A5" s="3"/>
      <c r="B5" s="8"/>
      <c r="C5" s="3"/>
      <c r="D5" s="3"/>
      <c r="E5" s="3"/>
      <c r="F5" s="3"/>
      <c r="G5" s="3"/>
    </row>
    <row r="6" customFormat="false" ht="48" hidden="false" customHeight="true" outlineLevel="0" collapsed="false">
      <c r="A6" s="2"/>
      <c r="B6" s="5"/>
      <c r="C6" s="2"/>
      <c r="D6" s="2"/>
      <c r="E6" s="2"/>
      <c r="F6" s="2"/>
      <c r="G6" s="2"/>
    </row>
    <row r="7" customFormat="false" ht="48" hidden="false" customHeight="true" outlineLevel="0" collapsed="false">
      <c r="A7" s="3"/>
      <c r="B7" s="8"/>
      <c r="C7" s="3"/>
      <c r="D7" s="3"/>
      <c r="E7" s="3"/>
      <c r="F7" s="3"/>
      <c r="G7" s="3"/>
    </row>
    <row r="8" customFormat="false" ht="48" hidden="false" customHeight="true" outlineLevel="0" collapsed="false">
      <c r="A8" s="2"/>
      <c r="B8" s="5"/>
      <c r="C8" s="2"/>
      <c r="D8" s="2"/>
      <c r="E8" s="2"/>
      <c r="F8" s="2"/>
      <c r="G8" s="2"/>
    </row>
    <row r="9" customFormat="false" ht="48" hidden="false" customHeight="true" outlineLevel="0" collapsed="false">
      <c r="A9" s="3"/>
      <c r="B9" s="8"/>
      <c r="C9" s="3"/>
      <c r="D9" s="3"/>
      <c r="E9" s="3"/>
      <c r="F9" s="3"/>
      <c r="G9" s="3"/>
    </row>
    <row r="10" customFormat="false" ht="48" hidden="false" customHeight="true" outlineLevel="0" collapsed="false">
      <c r="A10" s="2"/>
      <c r="B10" s="5"/>
      <c r="C10" s="2"/>
      <c r="D10" s="2"/>
      <c r="E10" s="2"/>
      <c r="F10" s="2"/>
      <c r="G10" s="2"/>
    </row>
    <row r="11" customFormat="false" ht="48" hidden="false" customHeight="true" outlineLevel="0" collapsed="false">
      <c r="A11" s="3"/>
      <c r="B11" s="8"/>
      <c r="C11" s="3"/>
      <c r="D11" s="3"/>
      <c r="E11" s="3"/>
      <c r="F11" s="3"/>
      <c r="G11" s="3"/>
    </row>
  </sheetData>
  <autoFilter ref="A1:G11"/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30"/>
    <col collapsed="false" customWidth="true" hidden="false" outlineLevel="0" max="3" min="3" style="0" width="70"/>
  </cols>
  <sheetData>
    <row r="1" customFormat="false" ht="36" hidden="false" customHeight="true" outlineLevel="0" collapsed="false">
      <c r="A1" s="1" t="s">
        <v>186</v>
      </c>
      <c r="B1" s="1" t="s">
        <v>187</v>
      </c>
      <c r="C1" s="1" t="s">
        <v>188</v>
      </c>
    </row>
    <row r="2" customFormat="false" ht="31.5" hidden="false" customHeight="true" outlineLevel="0" collapsed="false">
      <c r="A2" s="2" t="s">
        <v>189</v>
      </c>
      <c r="B2" s="6" t="n">
        <f aca="false">COUNTIFS('Table de décision'!A2:A30,"&lt;&gt;",'Table de décision'!N2:N30,"Oui")</f>
        <v>7</v>
      </c>
      <c r="C2" s="2" t="s">
        <v>190</v>
      </c>
    </row>
    <row r="3" customFormat="false" ht="31.5" hidden="false" customHeight="true" outlineLevel="0" collapsed="false">
      <c r="A3" s="3" t="s">
        <v>191</v>
      </c>
      <c r="B3" s="6" t="n">
        <f aca="false">COUNT('Cas de test'!F2:F60)</f>
        <v>14</v>
      </c>
      <c r="C3" s="3" t="s">
        <v>192</v>
      </c>
    </row>
    <row r="4" customFormat="false" ht="31.5" hidden="false" customHeight="true" outlineLevel="0" collapsed="false">
      <c r="A4" s="2" t="s">
        <v>193</v>
      </c>
      <c r="B4" s="6" t="n">
        <f aca="false">COUNTIF('Cas de test'!K2:K60,"OK")</f>
        <v>14</v>
      </c>
      <c r="C4" s="2" t="s">
        <v>194</v>
      </c>
    </row>
    <row r="5" customFormat="false" ht="31.5" hidden="false" customHeight="true" outlineLevel="0" collapsed="false">
      <c r="A5" s="3" t="s">
        <v>195</v>
      </c>
      <c r="B5" s="6" t="n">
        <f aca="false">COUNTIF('Cas de test'!K2:K60,"Échec")</f>
        <v>0</v>
      </c>
      <c r="C5" s="3" t="s">
        <v>196</v>
      </c>
    </row>
    <row r="6" customFormat="false" ht="31.5" hidden="false" customHeight="true" outlineLevel="0" collapsed="false">
      <c r="A6" s="2" t="s">
        <v>197</v>
      </c>
      <c r="B6" s="6" t="n">
        <f aca="false">COUNTIF('Cas de test'!H2:H60,0)</f>
        <v>0</v>
      </c>
      <c r="C6" s="2" t="s">
        <v>198</v>
      </c>
    </row>
    <row r="7" customFormat="false" ht="31.5" hidden="false" customHeight="true" outlineLevel="0" collapsed="false">
      <c r="A7" s="3" t="s">
        <v>199</v>
      </c>
      <c r="B7" s="6" t="n">
        <f aca="false">COUNTIF('Cas de test'!H2:H60,"&gt;1")</f>
        <v>0</v>
      </c>
      <c r="C7" s="3" t="s">
        <v>200</v>
      </c>
    </row>
    <row r="8" customFormat="false" ht="31.5" hidden="false" customHeight="true" outlineLevel="0" collapsed="false">
      <c r="A8" s="2" t="s">
        <v>201</v>
      </c>
      <c r="B8" s="6" t="n">
        <f aca="false">COUNTIFS('Table de décision'!N2:N30,"Oui",'Table de décision'!O2:O30,0)</f>
        <v>0</v>
      </c>
      <c r="C8" s="2" t="s">
        <v>202</v>
      </c>
    </row>
    <row r="9" customFormat="false" ht="31.5" hidden="false" customHeight="true" outlineLevel="0" collapsed="false">
      <c r="A9" s="3" t="s">
        <v>203</v>
      </c>
      <c r="B9" s="6" t="str">
        <f aca="false">IF(AND(B5=0,B6=0,B7=0,B8=0),"Version prête pour la recette","À corriger")</f>
        <v>Version prête pour la recette</v>
      </c>
      <c r="C9" s="3" t="s">
        <v>204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LibreOffice/7.5.1.1$Linux_X86_64 LibreOffice_project/bd819218336a5be54a11b986ea4dd2db2efb120e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2026-10-21T12:50:44Z</dcterms:created>
  <dc:creator>Équipe Softyflow</dc:creator>
  <dc:description/>
  <dc:language>en-US</dc:language>
  <cp:lastModifiedBy/>
  <dcterms:modified xsi:type="dcterms:W3CDTF">2026-10-21T12:50:44Z</dcterms:modified>
  <cp:revision>0</cp:revision>
  <dc:subject/>
  <dc:title>table decision moteur de regles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